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1976 - 1992" sheetId="1" r:id="rId1"/>
    <sheet name="Sheet2" sheetId="2" r:id="rId2"/>
    <sheet name="Sheet3" sheetId="3" r:id="rId3"/>
  </sheets>
  <calcPr calcId="145621" iterate="1" iterateCount="1000" calcOnSave="0"/>
</workbook>
</file>

<file path=xl/calcChain.xml><?xml version="1.0" encoding="utf-8"?>
<calcChain xmlns="http://schemas.openxmlformats.org/spreadsheetml/2006/main">
  <c r="H175" i="1" l="1"/>
  <c r="H177" i="1" s="1"/>
  <c r="H179" i="1" s="1"/>
  <c r="L173" i="1"/>
  <c r="L175" i="1" s="1"/>
  <c r="L177" i="1" s="1"/>
  <c r="L179" i="1" s="1"/>
  <c r="K173" i="1"/>
  <c r="K175" i="1" s="1"/>
  <c r="K177" i="1" s="1"/>
  <c r="K179" i="1" s="1"/>
  <c r="J173" i="1"/>
  <c r="J175" i="1" s="1"/>
  <c r="J177" i="1" s="1"/>
  <c r="J179" i="1" s="1"/>
  <c r="I173" i="1"/>
  <c r="I175" i="1" s="1"/>
  <c r="I177" i="1" s="1"/>
  <c r="I179" i="1" s="1"/>
  <c r="H173" i="1"/>
  <c r="G173" i="1"/>
  <c r="G175" i="1" s="1"/>
  <c r="G177" i="1" s="1"/>
  <c r="G179" i="1" s="1"/>
  <c r="F173" i="1"/>
  <c r="F175" i="1" s="1"/>
  <c r="F177" i="1" s="1"/>
  <c r="F179" i="1" s="1"/>
  <c r="E173" i="1"/>
  <c r="E175" i="1" s="1"/>
  <c r="E177" i="1" s="1"/>
  <c r="E179" i="1" s="1"/>
  <c r="D173" i="1"/>
  <c r="D175" i="1" s="1"/>
  <c r="D177" i="1" s="1"/>
  <c r="D179" i="1" s="1"/>
  <c r="C173" i="1"/>
  <c r="C175" i="1" s="1"/>
  <c r="C177" i="1" s="1"/>
  <c r="C179" i="1" s="1"/>
  <c r="N179" i="1"/>
  <c r="M179" i="1"/>
  <c r="I109" i="1"/>
  <c r="I111" i="1" s="1"/>
  <c r="E109" i="1"/>
  <c r="E111" i="1" s="1"/>
  <c r="N107" i="1"/>
  <c r="N109" i="1" s="1"/>
  <c r="N111" i="1" s="1"/>
  <c r="M107" i="1"/>
  <c r="M109" i="1" s="1"/>
  <c r="M111" i="1" s="1"/>
  <c r="L107" i="1"/>
  <c r="L109" i="1" s="1"/>
  <c r="L111" i="1" s="1"/>
  <c r="K107" i="1"/>
  <c r="K109" i="1" s="1"/>
  <c r="K111" i="1" s="1"/>
  <c r="J107" i="1"/>
  <c r="J109" i="1" s="1"/>
  <c r="J111" i="1" s="1"/>
  <c r="I107" i="1"/>
  <c r="H107" i="1"/>
  <c r="H109" i="1" s="1"/>
  <c r="H111" i="1" s="1"/>
  <c r="G107" i="1"/>
  <c r="G109" i="1" s="1"/>
  <c r="G111" i="1" s="1"/>
  <c r="F107" i="1"/>
  <c r="F109" i="1" s="1"/>
  <c r="F111" i="1" s="1"/>
  <c r="E107" i="1"/>
  <c r="D107" i="1"/>
  <c r="D109" i="1" s="1"/>
  <c r="D111" i="1" s="1"/>
  <c r="C107" i="1"/>
  <c r="C109" i="1" s="1"/>
  <c r="C111" i="1" s="1"/>
  <c r="C117" i="1"/>
  <c r="D117" i="1"/>
  <c r="E117" i="1"/>
  <c r="F117" i="1"/>
  <c r="G117" i="1"/>
  <c r="H117" i="1"/>
  <c r="I117" i="1"/>
  <c r="J117" i="1"/>
  <c r="K117" i="1"/>
  <c r="L117" i="1"/>
  <c r="M117" i="1"/>
  <c r="N117" i="1"/>
  <c r="S69" i="1"/>
  <c r="S71" i="1" s="1"/>
  <c r="S73" i="1" s="1"/>
  <c r="R69" i="1"/>
  <c r="R71" i="1" s="1"/>
  <c r="R73" i="1" s="1"/>
  <c r="Q69" i="1"/>
  <c r="Q71" i="1" s="1"/>
  <c r="Q73" i="1" s="1"/>
  <c r="P69" i="1"/>
  <c r="P71" i="1" s="1"/>
  <c r="P73" i="1" s="1"/>
  <c r="O69" i="1"/>
  <c r="O71" i="1" s="1"/>
  <c r="O73" i="1" s="1"/>
  <c r="N69" i="1"/>
  <c r="N71" i="1" s="1"/>
  <c r="N73" i="1" s="1"/>
  <c r="M69" i="1"/>
  <c r="M71" i="1" s="1"/>
  <c r="M73" i="1" s="1"/>
  <c r="L69" i="1"/>
  <c r="L71" i="1" s="1"/>
  <c r="L73" i="1" s="1"/>
  <c r="K69" i="1"/>
  <c r="K71" i="1" s="1"/>
  <c r="K73" i="1" s="1"/>
  <c r="J69" i="1"/>
  <c r="J71" i="1" s="1"/>
  <c r="J73" i="1" s="1"/>
  <c r="I69" i="1"/>
  <c r="I71" i="1" s="1"/>
  <c r="I73" i="1" s="1"/>
  <c r="H69" i="1"/>
  <c r="H71" i="1" s="1"/>
  <c r="H73" i="1" s="1"/>
  <c r="G69" i="1"/>
  <c r="G71" i="1" s="1"/>
  <c r="G73" i="1" s="1"/>
  <c r="F69" i="1"/>
  <c r="F71" i="1" s="1"/>
  <c r="F73" i="1" s="1"/>
  <c r="E69" i="1"/>
  <c r="E71" i="1" s="1"/>
  <c r="E73" i="1" s="1"/>
  <c r="D69" i="1"/>
  <c r="D71" i="1" s="1"/>
  <c r="D73" i="1" s="1"/>
  <c r="C69" i="1"/>
  <c r="C71" i="1" s="1"/>
  <c r="C73" i="1" s="1"/>
  <c r="Q30" i="1"/>
  <c r="Q32" i="1" s="1"/>
  <c r="Q34" i="1" s="1"/>
  <c r="P30" i="1"/>
  <c r="P32" i="1" s="1"/>
  <c r="P34" i="1" s="1"/>
  <c r="O30" i="1"/>
  <c r="O32" i="1" s="1"/>
  <c r="O34" i="1" s="1"/>
  <c r="N30" i="1"/>
  <c r="N32" i="1" s="1"/>
  <c r="N34" i="1" s="1"/>
  <c r="M30" i="1"/>
  <c r="M32" i="1" s="1"/>
  <c r="M34" i="1" s="1"/>
  <c r="L30" i="1"/>
  <c r="L32" i="1" s="1"/>
  <c r="L34" i="1" s="1"/>
  <c r="K30" i="1"/>
  <c r="K32" i="1" s="1"/>
  <c r="K34" i="1" s="1"/>
  <c r="J30" i="1"/>
  <c r="J32" i="1" s="1"/>
  <c r="J34" i="1" s="1"/>
  <c r="I30" i="1"/>
  <c r="I32" i="1" s="1"/>
  <c r="I34" i="1" s="1"/>
  <c r="H30" i="1"/>
  <c r="H32" i="1" s="1"/>
  <c r="H34" i="1" s="1"/>
  <c r="G30" i="1"/>
  <c r="G32" i="1" s="1"/>
  <c r="G34" i="1" s="1"/>
  <c r="F30" i="1"/>
  <c r="F32" i="1" s="1"/>
  <c r="F34" i="1" s="1"/>
  <c r="E30" i="1"/>
  <c r="E32" i="1" s="1"/>
  <c r="E34" i="1" s="1"/>
  <c r="D30" i="1"/>
  <c r="D32" i="1" s="1"/>
  <c r="D34" i="1" s="1"/>
  <c r="C30" i="1"/>
  <c r="C32" i="1" s="1"/>
  <c r="C34" i="1" s="1"/>
  <c r="M12" i="1" l="1"/>
  <c r="M14" i="1" s="1"/>
  <c r="M17" i="1" s="1"/>
  <c r="L12" i="1"/>
  <c r="L14" i="1" s="1"/>
  <c r="L17" i="1" s="1"/>
  <c r="K12" i="1"/>
  <c r="K14" i="1" s="1"/>
  <c r="K17" i="1" s="1"/>
  <c r="J12" i="1"/>
  <c r="J14" i="1" s="1"/>
  <c r="J17" i="1" s="1"/>
  <c r="I12" i="1"/>
  <c r="I14" i="1" s="1"/>
  <c r="I17" i="1" s="1"/>
  <c r="H12" i="1"/>
  <c r="H14" i="1" s="1"/>
  <c r="H17" i="1" s="1"/>
  <c r="G12" i="1"/>
  <c r="G14" i="1" s="1"/>
  <c r="G17" i="1" s="1"/>
  <c r="F12" i="1"/>
  <c r="F14" i="1" s="1"/>
  <c r="F17" i="1" s="1"/>
  <c r="E12" i="1"/>
  <c r="E14" i="1" s="1"/>
  <c r="E17" i="1" s="1"/>
  <c r="D12" i="1"/>
  <c r="D14" i="1" s="1"/>
  <c r="D17" i="1" s="1"/>
  <c r="C12" i="1"/>
  <c r="C14" i="1" s="1"/>
  <c r="C17" i="1" s="1"/>
  <c r="L89" i="1" l="1"/>
  <c r="L91" i="1" s="1"/>
  <c r="L94" i="1" s="1"/>
  <c r="K89" i="1"/>
  <c r="K91" i="1" s="1"/>
  <c r="K94" i="1" s="1"/>
  <c r="J89" i="1"/>
  <c r="J91" i="1" s="1"/>
  <c r="J94" i="1" s="1"/>
  <c r="I89" i="1"/>
  <c r="I91" i="1" s="1"/>
  <c r="I94" i="1" s="1"/>
  <c r="H89" i="1"/>
  <c r="H91" i="1" s="1"/>
  <c r="H94" i="1" s="1"/>
  <c r="G89" i="1"/>
  <c r="G91" i="1" s="1"/>
  <c r="G94" i="1" s="1"/>
  <c r="F89" i="1"/>
  <c r="F91" i="1" s="1"/>
  <c r="F94" i="1" s="1"/>
  <c r="E89" i="1"/>
  <c r="E91" i="1" s="1"/>
  <c r="E94" i="1" s="1"/>
  <c r="D89" i="1"/>
  <c r="D91" i="1" s="1"/>
  <c r="D94" i="1" s="1"/>
  <c r="C89" i="1"/>
  <c r="C91" i="1" s="1"/>
  <c r="C94" i="1" s="1"/>
  <c r="N141" i="1" l="1"/>
  <c r="N143" i="1" s="1"/>
  <c r="N146" i="1" s="1"/>
  <c r="M141" i="1"/>
  <c r="M143" i="1" s="1"/>
  <c r="M146" i="1" s="1"/>
  <c r="L141" i="1"/>
  <c r="L143" i="1" s="1"/>
  <c r="L146" i="1" s="1"/>
  <c r="K141" i="1"/>
  <c r="K143" i="1" s="1"/>
  <c r="K146" i="1" s="1"/>
  <c r="J141" i="1"/>
  <c r="J143" i="1" s="1"/>
  <c r="J146" i="1" s="1"/>
  <c r="I141" i="1"/>
  <c r="I143" i="1" s="1"/>
  <c r="I146" i="1" s="1"/>
  <c r="H141" i="1"/>
  <c r="H143" i="1" s="1"/>
  <c r="H146" i="1" s="1"/>
  <c r="G141" i="1"/>
  <c r="G143" i="1" s="1"/>
  <c r="G146" i="1" s="1"/>
  <c r="F141" i="1"/>
  <c r="F143" i="1" s="1"/>
  <c r="F146" i="1" s="1"/>
  <c r="E141" i="1"/>
  <c r="E143" i="1" s="1"/>
  <c r="E146" i="1" s="1"/>
  <c r="D141" i="1"/>
  <c r="D143" i="1" s="1"/>
  <c r="D146" i="1" s="1"/>
  <c r="C141" i="1"/>
  <c r="C143" i="1" s="1"/>
  <c r="C146" i="1" s="1"/>
  <c r="N128" i="1"/>
  <c r="M128" i="1"/>
  <c r="L128" i="1"/>
  <c r="K128" i="1"/>
  <c r="J128" i="1"/>
  <c r="I128" i="1"/>
  <c r="H128" i="1"/>
  <c r="G128" i="1"/>
  <c r="F128" i="1"/>
  <c r="E128" i="1"/>
  <c r="D128" i="1"/>
  <c r="C128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S51" i="1" l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0" i="1"/>
  <c r="D51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C51" i="1"/>
  <c r="C50" i="1"/>
  <c r="M52" i="1" l="1"/>
  <c r="M55" i="1" s="1"/>
  <c r="H52" i="1"/>
  <c r="H55" i="1" s="1"/>
  <c r="L52" i="1"/>
  <c r="L55" i="1" s="1"/>
  <c r="P52" i="1"/>
  <c r="P55" i="1" s="1"/>
  <c r="C52" i="1"/>
  <c r="C55" i="1" s="1"/>
  <c r="G52" i="1"/>
  <c r="G55" i="1" s="1"/>
  <c r="O52" i="1"/>
  <c r="O55" i="1" s="1"/>
  <c r="S52" i="1"/>
  <c r="S55" i="1" s="1"/>
  <c r="R52" i="1"/>
  <c r="R55" i="1" s="1"/>
  <c r="Q52" i="1"/>
  <c r="Q55" i="1" s="1"/>
  <c r="N52" i="1"/>
  <c r="N55" i="1" s="1"/>
  <c r="K52" i="1"/>
  <c r="K55" i="1" s="1"/>
  <c r="J52" i="1"/>
  <c r="J55" i="1" s="1"/>
  <c r="I52" i="1"/>
  <c r="I55" i="1" s="1"/>
  <c r="F52" i="1"/>
  <c r="F55" i="1" s="1"/>
  <c r="E52" i="1"/>
  <c r="E55" i="1" s="1"/>
  <c r="D52" i="1"/>
  <c r="D55" i="1" s="1"/>
</calcChain>
</file>

<file path=xl/sharedStrings.xml><?xml version="1.0" encoding="utf-8"?>
<sst xmlns="http://schemas.openxmlformats.org/spreadsheetml/2006/main" count="165" uniqueCount="69">
  <si>
    <t>Economic Activity</t>
  </si>
  <si>
    <t>Agriculture, Forestry, Fishing and Hunting</t>
  </si>
  <si>
    <t>Mining and Quarrying</t>
  </si>
  <si>
    <t>Manufacturing</t>
  </si>
  <si>
    <t>Electricity and Water</t>
  </si>
  <si>
    <t>Construction</t>
  </si>
  <si>
    <t>Wholesale and Retail Trade and Hotel and Restaurants</t>
  </si>
  <si>
    <t>Transport and Communication</t>
  </si>
  <si>
    <t>Finance, Insurance, Real Estate and Business Services</t>
  </si>
  <si>
    <t>Total Industries</t>
  </si>
  <si>
    <t>Imputed Bank Service Charge</t>
  </si>
  <si>
    <t>Gross Domestic Product at f.c</t>
  </si>
  <si>
    <t>Public Administration and Other Services</t>
  </si>
  <si>
    <t>Shs. Million</t>
  </si>
  <si>
    <t>Shs.million</t>
  </si>
  <si>
    <t>Million T. Shillings</t>
  </si>
  <si>
    <t>Agriculture, Hunting and Forestry</t>
  </si>
  <si>
    <t>Crops</t>
  </si>
  <si>
    <t>Livestock</t>
  </si>
  <si>
    <t>Hunting and Forestry</t>
  </si>
  <si>
    <t>Fishing</t>
  </si>
  <si>
    <t>Industry and construction</t>
  </si>
  <si>
    <t>Mining and quarrying</t>
  </si>
  <si>
    <t>Electricity, gas</t>
  </si>
  <si>
    <t>Water supply</t>
  </si>
  <si>
    <t>Services</t>
  </si>
  <si>
    <t>Trade and repairs</t>
  </si>
  <si>
    <t>Hotels and restaurants</t>
  </si>
  <si>
    <t>Transport</t>
  </si>
  <si>
    <t>Communications</t>
  </si>
  <si>
    <t>Financial intermediation</t>
  </si>
  <si>
    <t>Real estate and business services</t>
  </si>
  <si>
    <t>Public administration</t>
  </si>
  <si>
    <t>Education</t>
  </si>
  <si>
    <t>Health</t>
  </si>
  <si>
    <t>Other social and personal services</t>
  </si>
  <si>
    <t>Gross value added before adjustments</t>
  </si>
  <si>
    <t>less FISIM</t>
  </si>
  <si>
    <t>Gross value added at current basic prices</t>
  </si>
  <si>
    <t>add Taxes on products</t>
  </si>
  <si>
    <t>GDP at current market prices</t>
  </si>
  <si>
    <t>Population</t>
  </si>
  <si>
    <t>GDP Per Capita</t>
  </si>
  <si>
    <t>Table: 3</t>
  </si>
  <si>
    <t xml:space="preserve"> </t>
  </si>
  <si>
    <t>Total GDP at factor cost</t>
  </si>
  <si>
    <t>Manufacturing and Handcrafts</t>
  </si>
  <si>
    <t>GROSS DOMESTIC PRODUCT BY KIND OF ECONOMIC ACTIVITY AT CURRENT PRICES (2001 SERIES)</t>
  </si>
  <si>
    <t>GROSS DOMESTIC PRODUCT BY KIND OF ECONOMIC ACTIVITY AT CURRENT PRICES (1992 SERIES)</t>
  </si>
  <si>
    <t>GROSS DOMESTIC PRODUCT BY KIND OF ECONOMIC ACTIVITY AT CURRENT PRICES (1976 SERIES)</t>
  </si>
  <si>
    <t>GROSS DOMESTIC PRODUCT BY KIND OF ECONOMIC ACTIVITY AT CURRENT PRICES (1966 SERIES)</t>
  </si>
  <si>
    <t>Wholesale and Retail Trade, Hotel and Restaurants</t>
  </si>
  <si>
    <t>Financial Intermediary Services Indirectly measured</t>
  </si>
  <si>
    <t>GDP per capita at 1966 Constant Prices (Shs.)</t>
  </si>
  <si>
    <t>GDP per capita at 1976 Constant Prices (Shs.)</t>
  </si>
  <si>
    <t>GROSS DOMESTIC PRODUCT BY KIND OF ECONOMIC ACTIVITY AT 1966 CONSTANT PRICES</t>
  </si>
  <si>
    <t>GROSS DOMESTIC PRODUCT BY KIND OF ECONOMIC ACTIVITY AT 1976 CONSTANT PRICES</t>
  </si>
  <si>
    <t>Agriculture, Forestry, Fishing  and Hunting</t>
  </si>
  <si>
    <t>Wholesale and Retail Trade, and Hotels and Restaurants</t>
  </si>
  <si>
    <t xml:space="preserve"> Total Industries</t>
  </si>
  <si>
    <t xml:space="preserve"> Gross Domestic Product at f.c.</t>
  </si>
  <si>
    <t>GDP per capita at 1992 Constant Prices (Shs.)</t>
  </si>
  <si>
    <t>GROSS DOMESTIC PRODUCT BY KIND OF ECONOMIC ACTIVITY AT 1992 CONSTANT PRICES (1992 SERIES)</t>
  </si>
  <si>
    <t>Forestry and hunting</t>
  </si>
  <si>
    <t>Gross value added at 2001 basic prices</t>
  </si>
  <si>
    <t>Add Taxes on products</t>
  </si>
  <si>
    <t>Gross Domestic Product at 2001 market prices</t>
  </si>
  <si>
    <t>GDP per capita at 2001 Constant Prices (Shs.)</t>
  </si>
  <si>
    <t>GROSS DOMESTIC PRODUCT BY KIND OF ECONOMIC ACTIVITY AT 2001 CONSTANT PRICES (2001 SERIES)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</si>
</sst>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 applyBorder="1"/>
    <xf numFmtId="3" fontId="0" fillId="0" borderId="0" xfId="0" applyNumberFormat="1" applyBorder="1"/>
    <xf numFmtId="3" fontId="1" fillId="0" borderId="0" xfId="0" applyNumberFormat="1" applyFont="1" applyBorder="1"/>
    <xf numFmtId="0" fontId="0" fillId="0" borderId="0" xfId="0" applyBorder="1"/>
    <xf numFmtId="164" fontId="0" fillId="0" borderId="0" xfId="1" applyNumberFormat="1" applyFont="1"/>
    <xf numFmtId="3" fontId="1" fillId="0" borderId="1" xfId="0" applyNumberFormat="1" applyFont="1" applyBorder="1"/>
    <xf numFmtId="164" fontId="1" fillId="0" borderId="0" xfId="1" applyNumberFormat="1" applyFont="1"/>
    <xf numFmtId="164" fontId="1" fillId="0" borderId="1" xfId="1" applyNumberFormat="1" applyFont="1" applyBorder="1"/>
    <xf numFmtId="164" fontId="0" fillId="0" borderId="0" xfId="1" applyNumberFormat="1" applyFont="1" applyBorder="1"/>
    <xf numFmtId="164" fontId="1" fillId="0" borderId="0" xfId="1" applyNumberFormat="1" applyFont="1" applyBorder="1"/>
    <xf numFmtId="43" fontId="1" fillId="0" borderId="0" xfId="1" applyNumberFormat="1" applyFont="1"/>
    <xf numFmtId="0" fontId="0" fillId="0" borderId="0" xfId="0" applyFont="1"/>
    <xf numFmtId="3" fontId="0" fillId="0" borderId="0" xfId="0" applyNumberFormat="1" applyFont="1"/>
    <xf numFmtId="164" fontId="1" fillId="0" borderId="1" xfId="0" applyNumberFormat="1" applyFont="1" applyBorder="1"/>
    <xf numFmtId="0" fontId="1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0"/>
  <sheetViews>
    <sheetView tabSelected="1" topLeftCell="A154" workbookViewId="0">
      <selection activeCell="B13" sqref="B13"/>
    </sheetView>
  </sheetViews>
  <sheetFormatPr defaultRowHeight="15" x14ac:dyDescent="0.25"/>
  <cols>
    <col min="1" max="1" width="3.7109375" customWidth="1"/>
    <col min="2" max="2" width="21.42578125" customWidth="1"/>
    <col min="3" max="3" width="12.5703125" customWidth="1"/>
    <col min="4" max="7" width="14.28515625" bestFit="1" customWidth="1"/>
    <col min="8" max="9" width="14.42578125" bestFit="1" customWidth="1"/>
    <col min="10" max="13" width="14.28515625" bestFit="1" customWidth="1"/>
    <col min="14" max="14" width="12.42578125" customWidth="1"/>
    <col min="15" max="17" width="14.28515625" bestFit="1" customWidth="1"/>
    <col min="18" max="19" width="10.42578125" customWidth="1"/>
  </cols>
  <sheetData>
    <row r="1" spans="1:19" x14ac:dyDescent="0.25">
      <c r="A1" s="2"/>
      <c r="B1" s="2" t="s">
        <v>50</v>
      </c>
      <c r="C1" s="2"/>
      <c r="D1" s="2"/>
      <c r="E1" s="2"/>
      <c r="F1" s="2"/>
      <c r="G1" s="2"/>
      <c r="H1" s="2"/>
      <c r="I1" s="2"/>
      <c r="J1" s="2"/>
      <c r="K1" s="2"/>
      <c r="L1" s="2"/>
      <c r="M1" s="2" t="s">
        <v>13</v>
      </c>
      <c r="N1" s="2"/>
      <c r="O1" s="2"/>
      <c r="P1" s="2"/>
      <c r="Q1" s="2"/>
      <c r="R1" s="2"/>
    </row>
    <row r="2" spans="1:19" x14ac:dyDescent="0.25">
      <c r="A2" s="2"/>
      <c r="B2" s="4" t="s">
        <v>0</v>
      </c>
      <c r="C2" s="4">
        <v>1966</v>
      </c>
      <c r="D2" s="4">
        <v>1967</v>
      </c>
      <c r="E2" s="4">
        <v>1968</v>
      </c>
      <c r="F2" s="4">
        <v>1969</v>
      </c>
      <c r="G2" s="4">
        <v>1970</v>
      </c>
      <c r="H2" s="4">
        <v>1971</v>
      </c>
      <c r="I2" s="4">
        <v>1972</v>
      </c>
      <c r="J2" s="4">
        <v>1973</v>
      </c>
      <c r="K2" s="4">
        <v>1974</v>
      </c>
      <c r="L2" s="4">
        <v>1975</v>
      </c>
      <c r="M2" s="4">
        <v>1976</v>
      </c>
      <c r="N2" s="6"/>
      <c r="O2" s="6"/>
      <c r="P2" s="6"/>
      <c r="Q2" s="6"/>
      <c r="R2" s="6"/>
      <c r="S2" s="6"/>
    </row>
    <row r="3" spans="1:19" x14ac:dyDescent="0.25">
      <c r="B3" t="s">
        <v>1</v>
      </c>
      <c r="C3" s="1">
        <v>2952</v>
      </c>
      <c r="D3" s="1">
        <v>2855</v>
      </c>
      <c r="E3" s="1">
        <v>2973</v>
      </c>
      <c r="F3" s="1">
        <v>3074</v>
      </c>
      <c r="G3" s="1">
        <v>3378</v>
      </c>
      <c r="H3" s="1">
        <v>3494</v>
      </c>
      <c r="I3" s="1">
        <v>3956</v>
      </c>
      <c r="J3" s="1">
        <v>4539</v>
      </c>
      <c r="K3" s="1">
        <v>5440</v>
      </c>
      <c r="L3" s="1">
        <v>7007</v>
      </c>
      <c r="M3" s="1">
        <v>9589</v>
      </c>
      <c r="N3" s="7"/>
      <c r="O3" s="7"/>
      <c r="P3" s="7"/>
      <c r="Q3" s="7"/>
      <c r="R3" s="7"/>
      <c r="S3" s="7"/>
    </row>
    <row r="4" spans="1:19" x14ac:dyDescent="0.25">
      <c r="B4" t="s">
        <v>2</v>
      </c>
      <c r="C4" s="1">
        <v>192</v>
      </c>
      <c r="D4" s="1">
        <v>198</v>
      </c>
      <c r="E4" s="1">
        <v>134</v>
      </c>
      <c r="F4" s="1">
        <v>172</v>
      </c>
      <c r="G4" s="1">
        <v>108</v>
      </c>
      <c r="H4" s="1">
        <v>121</v>
      </c>
      <c r="I4" s="1">
        <v>124</v>
      </c>
      <c r="J4" s="1">
        <v>131</v>
      </c>
      <c r="K4" s="1">
        <v>128</v>
      </c>
      <c r="L4" s="1">
        <v>101</v>
      </c>
      <c r="M4" s="1">
        <v>107</v>
      </c>
      <c r="N4" s="7"/>
      <c r="O4" s="7"/>
      <c r="P4" s="7"/>
      <c r="Q4" s="7"/>
      <c r="R4" s="7"/>
      <c r="S4" s="7"/>
    </row>
    <row r="5" spans="1:19" x14ac:dyDescent="0.25">
      <c r="B5" t="s">
        <v>46</v>
      </c>
      <c r="C5" s="1">
        <v>525</v>
      </c>
      <c r="D5" s="1">
        <v>594</v>
      </c>
      <c r="E5" s="1">
        <v>647</v>
      </c>
      <c r="F5" s="1">
        <v>724</v>
      </c>
      <c r="G5" s="1">
        <v>794</v>
      </c>
      <c r="H5" s="1">
        <v>893</v>
      </c>
      <c r="I5" s="1">
        <v>973</v>
      </c>
      <c r="J5" s="1">
        <v>1260</v>
      </c>
      <c r="K5" s="1">
        <v>1482</v>
      </c>
      <c r="L5" s="1">
        <v>1774</v>
      </c>
      <c r="M5" s="1">
        <v>2349</v>
      </c>
      <c r="N5" s="7"/>
      <c r="O5" s="7"/>
      <c r="P5" s="7"/>
      <c r="Q5" s="7"/>
      <c r="R5" s="7"/>
      <c r="S5" s="7"/>
    </row>
    <row r="6" spans="1:19" x14ac:dyDescent="0.25">
      <c r="B6" t="s">
        <v>4</v>
      </c>
      <c r="C6" s="1">
        <v>62</v>
      </c>
      <c r="D6" s="1">
        <v>64</v>
      </c>
      <c r="E6" s="1">
        <v>69</v>
      </c>
      <c r="F6" s="1">
        <v>74</v>
      </c>
      <c r="G6" s="1">
        <v>83</v>
      </c>
      <c r="H6" s="1">
        <v>91</v>
      </c>
      <c r="I6" s="1">
        <v>107</v>
      </c>
      <c r="J6" s="1">
        <v>109</v>
      </c>
      <c r="K6" s="1">
        <v>116</v>
      </c>
      <c r="L6" s="1">
        <v>146</v>
      </c>
      <c r="M6" s="1">
        <v>185</v>
      </c>
      <c r="N6" s="7"/>
      <c r="O6" s="7"/>
      <c r="P6" s="7"/>
      <c r="Q6" s="7"/>
      <c r="R6" s="7"/>
      <c r="S6" s="7"/>
    </row>
    <row r="7" spans="1:19" x14ac:dyDescent="0.25">
      <c r="B7" t="s">
        <v>5</v>
      </c>
      <c r="C7" s="1">
        <v>222</v>
      </c>
      <c r="D7" s="1">
        <v>309</v>
      </c>
      <c r="E7" s="1">
        <v>325</v>
      </c>
      <c r="F7" s="1">
        <v>316</v>
      </c>
      <c r="G7" s="1">
        <v>387</v>
      </c>
      <c r="H7" s="1">
        <v>481</v>
      </c>
      <c r="I7" s="1">
        <v>501</v>
      </c>
      <c r="J7" s="1">
        <v>609</v>
      </c>
      <c r="K7" s="1">
        <v>682</v>
      </c>
      <c r="L7" s="1">
        <v>735</v>
      </c>
      <c r="M7" s="1">
        <v>712</v>
      </c>
      <c r="N7" s="7"/>
      <c r="O7" s="7"/>
      <c r="P7" s="7"/>
      <c r="Q7" s="7"/>
      <c r="R7" s="7"/>
      <c r="S7" s="7"/>
    </row>
    <row r="8" spans="1:19" x14ac:dyDescent="0.25">
      <c r="B8" t="s">
        <v>6</v>
      </c>
      <c r="C8" s="1">
        <v>825</v>
      </c>
      <c r="D8" s="1">
        <v>862</v>
      </c>
      <c r="E8" s="1">
        <v>974</v>
      </c>
      <c r="F8" s="1">
        <v>1000</v>
      </c>
      <c r="G8" s="1">
        <v>1107</v>
      </c>
      <c r="H8" s="1">
        <v>1170</v>
      </c>
      <c r="I8" s="1">
        <v>1280</v>
      </c>
      <c r="J8" s="1">
        <v>1505</v>
      </c>
      <c r="K8" s="1">
        <v>1913</v>
      </c>
      <c r="L8" s="1">
        <v>2172</v>
      </c>
      <c r="M8" s="1">
        <v>2351</v>
      </c>
      <c r="N8" s="7"/>
      <c r="O8" s="7"/>
      <c r="P8" s="7"/>
      <c r="Q8" s="7"/>
      <c r="R8" s="7"/>
      <c r="S8" s="7"/>
    </row>
    <row r="9" spans="1:19" x14ac:dyDescent="0.25">
      <c r="B9" t="s">
        <v>7</v>
      </c>
      <c r="C9" s="1">
        <v>482</v>
      </c>
      <c r="D9" s="1">
        <v>536</v>
      </c>
      <c r="E9" s="1">
        <v>621</v>
      </c>
      <c r="F9" s="1">
        <v>668</v>
      </c>
      <c r="G9" s="1">
        <v>713</v>
      </c>
      <c r="H9" s="1">
        <v>788</v>
      </c>
      <c r="I9" s="1">
        <v>867</v>
      </c>
      <c r="J9" s="1">
        <v>1017</v>
      </c>
      <c r="K9" s="1">
        <v>1282</v>
      </c>
      <c r="L9" s="1">
        <v>1453</v>
      </c>
      <c r="M9" s="1">
        <v>1618</v>
      </c>
      <c r="N9" s="7"/>
      <c r="O9" s="7"/>
      <c r="P9" s="7"/>
      <c r="Q9" s="7"/>
      <c r="R9" s="7"/>
      <c r="S9" s="7"/>
    </row>
    <row r="10" spans="1:19" x14ac:dyDescent="0.25">
      <c r="B10" t="s">
        <v>8</v>
      </c>
      <c r="C10" s="1">
        <v>618</v>
      </c>
      <c r="D10" s="1">
        <v>729</v>
      </c>
      <c r="E10" s="1">
        <v>759</v>
      </c>
      <c r="F10" s="1">
        <v>804</v>
      </c>
      <c r="G10" s="1">
        <v>844</v>
      </c>
      <c r="H10" s="1">
        <v>921</v>
      </c>
      <c r="I10" s="1">
        <v>1052</v>
      </c>
      <c r="J10" s="1">
        <v>1170</v>
      </c>
      <c r="K10" s="1">
        <v>1409</v>
      </c>
      <c r="L10" s="1">
        <v>1650</v>
      </c>
      <c r="M10" s="1">
        <v>1925</v>
      </c>
      <c r="N10" s="7"/>
      <c r="O10" s="7"/>
      <c r="P10" s="7"/>
      <c r="Q10" s="7"/>
      <c r="R10" s="7"/>
      <c r="S10" s="7"/>
    </row>
    <row r="11" spans="1:19" x14ac:dyDescent="0.25">
      <c r="B11" t="s">
        <v>12</v>
      </c>
      <c r="C11" s="1">
        <v>689</v>
      </c>
      <c r="D11" s="1">
        <v>746</v>
      </c>
      <c r="E11" s="1">
        <v>788</v>
      </c>
      <c r="F11" s="1">
        <v>814</v>
      </c>
      <c r="G11" s="1">
        <v>919</v>
      </c>
      <c r="H11" s="1">
        <v>1018</v>
      </c>
      <c r="I11" s="1">
        <v>1142</v>
      </c>
      <c r="J11" s="1">
        <v>1335</v>
      </c>
      <c r="K11" s="1">
        <v>1786</v>
      </c>
      <c r="L11" s="1">
        <v>2204</v>
      </c>
      <c r="M11" s="1">
        <v>2441</v>
      </c>
      <c r="N11" s="7"/>
      <c r="O11" s="7"/>
      <c r="P11" s="7"/>
      <c r="Q11" s="7"/>
      <c r="R11" s="7"/>
      <c r="S11" s="7"/>
    </row>
    <row r="12" spans="1:19" x14ac:dyDescent="0.25">
      <c r="B12" s="2" t="s">
        <v>9</v>
      </c>
      <c r="C12" s="3">
        <f>SUM(C3:C11)</f>
        <v>6567</v>
      </c>
      <c r="D12" s="3">
        <f t="shared" ref="D12:M12" si="0">SUM(D3:D11)</f>
        <v>6893</v>
      </c>
      <c r="E12" s="3">
        <f t="shared" si="0"/>
        <v>7290</v>
      </c>
      <c r="F12" s="3">
        <f t="shared" si="0"/>
        <v>7646</v>
      </c>
      <c r="G12" s="3">
        <f t="shared" si="0"/>
        <v>8333</v>
      </c>
      <c r="H12" s="3">
        <f t="shared" si="0"/>
        <v>8977</v>
      </c>
      <c r="I12" s="3">
        <f t="shared" si="0"/>
        <v>10002</v>
      </c>
      <c r="J12" s="3">
        <f t="shared" si="0"/>
        <v>11675</v>
      </c>
      <c r="K12" s="3">
        <f t="shared" si="0"/>
        <v>14238</v>
      </c>
      <c r="L12" s="3">
        <f t="shared" si="0"/>
        <v>17242</v>
      </c>
      <c r="M12" s="3">
        <f t="shared" si="0"/>
        <v>21277</v>
      </c>
      <c r="N12" s="8"/>
      <c r="O12" s="8"/>
      <c r="P12" s="8"/>
      <c r="Q12" s="8"/>
      <c r="R12" s="8"/>
      <c r="S12" s="8"/>
    </row>
    <row r="13" spans="1:19" x14ac:dyDescent="0.25">
      <c r="B13" t="s">
        <v>10</v>
      </c>
      <c r="C13" s="1">
        <v>-49</v>
      </c>
      <c r="D13" s="1">
        <v>-101</v>
      </c>
      <c r="E13" s="1">
        <v>-85</v>
      </c>
      <c r="F13" s="1">
        <v>-92</v>
      </c>
      <c r="G13" s="1">
        <v>-111</v>
      </c>
      <c r="H13" s="1">
        <v>-131</v>
      </c>
      <c r="I13" s="1">
        <v>-152</v>
      </c>
      <c r="J13" s="1">
        <v>-185</v>
      </c>
      <c r="K13" s="1">
        <v>-228</v>
      </c>
      <c r="L13" s="1">
        <v>-254</v>
      </c>
      <c r="M13" s="1">
        <v>-224</v>
      </c>
      <c r="N13" s="7"/>
      <c r="O13" s="7"/>
      <c r="P13" s="7"/>
      <c r="Q13" s="7"/>
      <c r="R13" s="7"/>
      <c r="S13" s="7"/>
    </row>
    <row r="14" spans="1:19" x14ac:dyDescent="0.25">
      <c r="B14" s="4" t="s">
        <v>11</v>
      </c>
      <c r="C14" s="11">
        <f>C12+C13</f>
        <v>6518</v>
      </c>
      <c r="D14" s="11">
        <f t="shared" ref="D14:M14" si="1">D12+D13</f>
        <v>6792</v>
      </c>
      <c r="E14" s="11">
        <f t="shared" si="1"/>
        <v>7205</v>
      </c>
      <c r="F14" s="11">
        <f t="shared" si="1"/>
        <v>7554</v>
      </c>
      <c r="G14" s="11">
        <f t="shared" si="1"/>
        <v>8222</v>
      </c>
      <c r="H14" s="11">
        <f t="shared" si="1"/>
        <v>8846</v>
      </c>
      <c r="I14" s="11">
        <f t="shared" si="1"/>
        <v>9850</v>
      </c>
      <c r="J14" s="11">
        <f t="shared" si="1"/>
        <v>11490</v>
      </c>
      <c r="K14" s="11">
        <f t="shared" si="1"/>
        <v>14010</v>
      </c>
      <c r="L14" s="11">
        <f t="shared" si="1"/>
        <v>16988</v>
      </c>
      <c r="M14" s="11">
        <f t="shared" si="1"/>
        <v>21053</v>
      </c>
      <c r="N14" s="8"/>
      <c r="O14" s="8"/>
      <c r="P14" s="8"/>
      <c r="Q14" s="8"/>
      <c r="R14" s="8"/>
      <c r="S14" s="8"/>
    </row>
    <row r="15" spans="1:19" x14ac:dyDescent="0.25">
      <c r="N15" s="9"/>
      <c r="O15" s="9"/>
      <c r="P15" s="9"/>
      <c r="Q15" s="9"/>
      <c r="R15" s="9"/>
      <c r="S15" s="9"/>
    </row>
    <row r="16" spans="1:19" x14ac:dyDescent="0.25">
      <c r="B16" s="5" t="s">
        <v>41</v>
      </c>
      <c r="C16" s="3">
        <v>10426533.859912302</v>
      </c>
      <c r="D16" s="3">
        <v>11958654</v>
      </c>
      <c r="E16" s="3">
        <v>12325000</v>
      </c>
      <c r="F16" s="3">
        <v>12555000</v>
      </c>
      <c r="G16" s="3">
        <v>12894000</v>
      </c>
      <c r="H16" s="3">
        <v>13244000</v>
      </c>
      <c r="I16" s="3">
        <v>13601000</v>
      </c>
      <c r="J16" s="3">
        <v>13968000</v>
      </c>
      <c r="K16" s="3">
        <v>14344000</v>
      </c>
      <c r="L16" s="3">
        <v>14734000</v>
      </c>
      <c r="M16" s="3">
        <v>15134603.736754043</v>
      </c>
    </row>
    <row r="17" spans="2:17" x14ac:dyDescent="0.25">
      <c r="B17" s="2" t="s">
        <v>42</v>
      </c>
      <c r="C17" s="3">
        <f>C14*1000000/C16</f>
        <v>625.13583973100174</v>
      </c>
      <c r="D17" s="3">
        <f t="shared" ref="D17:M17" si="2">D14*1000000/D16</f>
        <v>567.95689548338805</v>
      </c>
      <c r="E17" s="3">
        <f t="shared" si="2"/>
        <v>584.58417849898581</v>
      </c>
      <c r="F17" s="3">
        <f t="shared" si="2"/>
        <v>601.67264038231781</v>
      </c>
      <c r="G17" s="3">
        <f t="shared" si="2"/>
        <v>637.66092756320768</v>
      </c>
      <c r="H17" s="3">
        <f t="shared" si="2"/>
        <v>667.92509815765629</v>
      </c>
      <c r="I17" s="3">
        <f t="shared" si="2"/>
        <v>724.21145504007063</v>
      </c>
      <c r="J17" s="3">
        <f t="shared" si="2"/>
        <v>822.59450171821311</v>
      </c>
      <c r="K17" s="3">
        <f t="shared" si="2"/>
        <v>976.71500278862243</v>
      </c>
      <c r="L17" s="3">
        <f t="shared" si="2"/>
        <v>1152.9795031899009</v>
      </c>
      <c r="M17" s="3">
        <f t="shared" si="2"/>
        <v>1391.0506258497714</v>
      </c>
    </row>
    <row r="18" spans="2:17" x14ac:dyDescent="0.25">
      <c r="O18" s="1"/>
    </row>
    <row r="19" spans="2:17" x14ac:dyDescent="0.25">
      <c r="B19" s="2" t="s">
        <v>55</v>
      </c>
      <c r="O19" s="1"/>
      <c r="Q19" t="s">
        <v>13</v>
      </c>
    </row>
    <row r="20" spans="2:17" x14ac:dyDescent="0.25">
      <c r="B20" s="4" t="s">
        <v>0</v>
      </c>
      <c r="C20" s="4">
        <v>1966</v>
      </c>
      <c r="D20" s="4">
        <v>1967</v>
      </c>
      <c r="E20" s="4">
        <v>1968</v>
      </c>
      <c r="F20" s="4">
        <v>1969</v>
      </c>
      <c r="G20" s="4">
        <v>1970</v>
      </c>
      <c r="H20" s="4">
        <v>1971</v>
      </c>
      <c r="I20" s="4">
        <v>1972</v>
      </c>
      <c r="J20" s="4">
        <v>1973</v>
      </c>
      <c r="K20" s="4">
        <v>1974</v>
      </c>
      <c r="L20" s="4">
        <v>1975</v>
      </c>
      <c r="M20" s="4">
        <v>1976</v>
      </c>
      <c r="N20" s="4">
        <v>1977</v>
      </c>
      <c r="O20" s="11">
        <v>1978</v>
      </c>
      <c r="P20" s="4">
        <v>1979</v>
      </c>
      <c r="Q20" s="4">
        <v>1980</v>
      </c>
    </row>
    <row r="21" spans="2:17" x14ac:dyDescent="0.25">
      <c r="B21" t="s">
        <v>1</v>
      </c>
      <c r="C21">
        <v>2953</v>
      </c>
      <c r="D21">
        <v>2955</v>
      </c>
      <c r="E21">
        <v>3077</v>
      </c>
      <c r="F21">
        <v>3089</v>
      </c>
      <c r="G21">
        <v>3205</v>
      </c>
      <c r="H21">
        <v>3166</v>
      </c>
      <c r="I21">
        <v>3425</v>
      </c>
      <c r="J21">
        <v>3458</v>
      </c>
      <c r="K21">
        <v>3315</v>
      </c>
      <c r="L21">
        <v>3596</v>
      </c>
      <c r="M21">
        <v>3988</v>
      </c>
      <c r="N21">
        <v>4313</v>
      </c>
      <c r="O21" s="1">
        <v>4801</v>
      </c>
      <c r="P21">
        <v>5022</v>
      </c>
      <c r="Q21">
        <v>5143</v>
      </c>
    </row>
    <row r="22" spans="2:17" x14ac:dyDescent="0.25">
      <c r="B22" t="s">
        <v>2</v>
      </c>
      <c r="C22">
        <v>186</v>
      </c>
      <c r="D22">
        <v>192</v>
      </c>
      <c r="E22">
        <v>136</v>
      </c>
      <c r="F22">
        <v>135</v>
      </c>
      <c r="G22">
        <v>97</v>
      </c>
      <c r="H22">
        <v>152</v>
      </c>
      <c r="I22">
        <v>119</v>
      </c>
      <c r="J22">
        <v>91</v>
      </c>
      <c r="K22">
        <v>88</v>
      </c>
      <c r="L22">
        <v>73</v>
      </c>
      <c r="M22">
        <v>77</v>
      </c>
      <c r="N22">
        <v>63</v>
      </c>
      <c r="O22" s="1">
        <v>45</v>
      </c>
      <c r="P22">
        <v>61</v>
      </c>
      <c r="Q22">
        <v>66</v>
      </c>
    </row>
    <row r="23" spans="2:17" x14ac:dyDescent="0.25">
      <c r="B23" t="s">
        <v>3</v>
      </c>
      <c r="C23">
        <v>525</v>
      </c>
      <c r="D23">
        <v>572</v>
      </c>
      <c r="E23">
        <v>611</v>
      </c>
      <c r="F23">
        <v>672</v>
      </c>
      <c r="G23">
        <v>716</v>
      </c>
      <c r="H23">
        <v>784</v>
      </c>
      <c r="I23">
        <v>850</v>
      </c>
      <c r="J23">
        <v>888</v>
      </c>
      <c r="K23">
        <v>900</v>
      </c>
      <c r="L23">
        <v>903</v>
      </c>
      <c r="M23">
        <v>961</v>
      </c>
      <c r="N23">
        <v>1017</v>
      </c>
      <c r="O23" s="1">
        <v>1051</v>
      </c>
      <c r="P23">
        <v>1029</v>
      </c>
      <c r="Q23">
        <v>893</v>
      </c>
    </row>
    <row r="24" spans="2:17" x14ac:dyDescent="0.25">
      <c r="B24" t="s">
        <v>4</v>
      </c>
      <c r="C24">
        <v>62</v>
      </c>
      <c r="D24">
        <v>66</v>
      </c>
      <c r="E24">
        <v>72</v>
      </c>
      <c r="F24">
        <v>82</v>
      </c>
      <c r="G24">
        <v>92</v>
      </c>
      <c r="H24">
        <v>96</v>
      </c>
      <c r="I24">
        <v>106</v>
      </c>
      <c r="J24">
        <v>114</v>
      </c>
      <c r="K24">
        <v>127</v>
      </c>
      <c r="L24">
        <v>139</v>
      </c>
      <c r="M24">
        <v>142</v>
      </c>
      <c r="N24">
        <v>148</v>
      </c>
      <c r="O24" s="1">
        <v>159</v>
      </c>
      <c r="P24">
        <v>175</v>
      </c>
      <c r="Q24">
        <v>195</v>
      </c>
    </row>
    <row r="25" spans="2:17" x14ac:dyDescent="0.25">
      <c r="B25" t="s">
        <v>6</v>
      </c>
      <c r="C25">
        <v>224</v>
      </c>
      <c r="D25">
        <v>290</v>
      </c>
      <c r="E25">
        <v>309</v>
      </c>
      <c r="F25">
        <v>291</v>
      </c>
      <c r="G25">
        <v>327</v>
      </c>
      <c r="H25">
        <v>380</v>
      </c>
      <c r="I25">
        <v>402</v>
      </c>
      <c r="J25">
        <v>418</v>
      </c>
      <c r="K25">
        <v>413</v>
      </c>
      <c r="L25">
        <v>392</v>
      </c>
      <c r="M25">
        <v>360</v>
      </c>
      <c r="N25">
        <v>359</v>
      </c>
      <c r="O25" s="1">
        <v>347</v>
      </c>
      <c r="P25">
        <v>428</v>
      </c>
      <c r="Q25">
        <v>458</v>
      </c>
    </row>
    <row r="26" spans="2:17" x14ac:dyDescent="0.25">
      <c r="B26" t="s">
        <v>5</v>
      </c>
      <c r="C26">
        <v>825</v>
      </c>
      <c r="D26">
        <v>816</v>
      </c>
      <c r="E26">
        <v>912</v>
      </c>
      <c r="F26">
        <v>914</v>
      </c>
      <c r="G26">
        <v>984</v>
      </c>
      <c r="H26">
        <v>972</v>
      </c>
      <c r="I26">
        <v>990</v>
      </c>
      <c r="J26">
        <v>1039</v>
      </c>
      <c r="K26">
        <v>1068</v>
      </c>
      <c r="L26">
        <v>1074</v>
      </c>
      <c r="M26">
        <v>1102</v>
      </c>
      <c r="N26">
        <v>1181</v>
      </c>
      <c r="O26" s="1">
        <v>1106</v>
      </c>
      <c r="P26">
        <v>1122</v>
      </c>
      <c r="Q26">
        <v>1104</v>
      </c>
    </row>
    <row r="27" spans="2:17" x14ac:dyDescent="0.25">
      <c r="B27" t="s">
        <v>7</v>
      </c>
      <c r="C27">
        <v>482</v>
      </c>
      <c r="D27">
        <v>536</v>
      </c>
      <c r="E27">
        <v>618</v>
      </c>
      <c r="F27">
        <v>644</v>
      </c>
      <c r="G27">
        <v>729</v>
      </c>
      <c r="H27">
        <v>814</v>
      </c>
      <c r="I27">
        <v>869</v>
      </c>
      <c r="J27">
        <v>905</v>
      </c>
      <c r="K27">
        <v>958</v>
      </c>
      <c r="L27">
        <v>997</v>
      </c>
      <c r="M27">
        <v>1024</v>
      </c>
      <c r="N27">
        <v>1087</v>
      </c>
      <c r="O27" s="1">
        <v>1142</v>
      </c>
      <c r="P27">
        <v>1136</v>
      </c>
      <c r="Q27">
        <v>1238</v>
      </c>
    </row>
    <row r="28" spans="2:17" x14ac:dyDescent="0.25">
      <c r="B28" t="s">
        <v>8</v>
      </c>
      <c r="C28">
        <v>618</v>
      </c>
      <c r="D28">
        <v>707</v>
      </c>
      <c r="E28">
        <v>709</v>
      </c>
      <c r="F28">
        <v>745</v>
      </c>
      <c r="G28">
        <v>763</v>
      </c>
      <c r="H28">
        <v>800</v>
      </c>
      <c r="I28">
        <v>831</v>
      </c>
      <c r="J28">
        <v>867</v>
      </c>
      <c r="K28">
        <v>929</v>
      </c>
      <c r="L28">
        <v>941</v>
      </c>
      <c r="M28">
        <v>961</v>
      </c>
      <c r="N28">
        <v>1002</v>
      </c>
      <c r="O28" s="1">
        <v>1037</v>
      </c>
      <c r="P28">
        <v>1083</v>
      </c>
      <c r="Q28">
        <v>1123</v>
      </c>
    </row>
    <row r="29" spans="2:17" x14ac:dyDescent="0.25">
      <c r="B29" t="s">
        <v>12</v>
      </c>
      <c r="C29">
        <v>688</v>
      </c>
      <c r="D29">
        <v>741</v>
      </c>
      <c r="E29">
        <v>764</v>
      </c>
      <c r="F29">
        <v>772</v>
      </c>
      <c r="G29">
        <v>866</v>
      </c>
      <c r="H29">
        <v>952</v>
      </c>
      <c r="I29">
        <v>1071</v>
      </c>
      <c r="J29">
        <v>1157</v>
      </c>
      <c r="K29">
        <v>1362</v>
      </c>
      <c r="L29">
        <v>1581</v>
      </c>
      <c r="M29">
        <v>1684</v>
      </c>
      <c r="N29">
        <v>1809</v>
      </c>
      <c r="O29" s="1">
        <v>1920</v>
      </c>
      <c r="P29">
        <v>2192</v>
      </c>
      <c r="Q29">
        <v>2468</v>
      </c>
    </row>
    <row r="30" spans="2:17" x14ac:dyDescent="0.25">
      <c r="B30" s="2" t="s">
        <v>9</v>
      </c>
      <c r="C30" s="12">
        <f>SUM(C21:C29)</f>
        <v>6563</v>
      </c>
      <c r="D30" s="12">
        <f t="shared" ref="D30:Q30" si="3">SUM(D21:D29)</f>
        <v>6875</v>
      </c>
      <c r="E30" s="12">
        <f t="shared" si="3"/>
        <v>7208</v>
      </c>
      <c r="F30" s="12">
        <f t="shared" si="3"/>
        <v>7344</v>
      </c>
      <c r="G30" s="12">
        <f t="shared" si="3"/>
        <v>7779</v>
      </c>
      <c r="H30" s="12">
        <f t="shared" si="3"/>
        <v>8116</v>
      </c>
      <c r="I30" s="12">
        <f t="shared" si="3"/>
        <v>8663</v>
      </c>
      <c r="J30" s="12">
        <f t="shared" si="3"/>
        <v>8937</v>
      </c>
      <c r="K30" s="12">
        <f t="shared" si="3"/>
        <v>9160</v>
      </c>
      <c r="L30" s="12">
        <f t="shared" si="3"/>
        <v>9696</v>
      </c>
      <c r="M30" s="12">
        <f t="shared" si="3"/>
        <v>10299</v>
      </c>
      <c r="N30" s="12">
        <f t="shared" si="3"/>
        <v>10979</v>
      </c>
      <c r="O30" s="12">
        <f t="shared" si="3"/>
        <v>11608</v>
      </c>
      <c r="P30" s="12">
        <f t="shared" si="3"/>
        <v>12248</v>
      </c>
      <c r="Q30" s="12">
        <f t="shared" si="3"/>
        <v>12688</v>
      </c>
    </row>
    <row r="31" spans="2:17" x14ac:dyDescent="0.25">
      <c r="B31" t="s">
        <v>10</v>
      </c>
      <c r="C31">
        <v>-49</v>
      </c>
      <c r="D31">
        <v>-98</v>
      </c>
      <c r="E31">
        <v>-80</v>
      </c>
      <c r="F31">
        <v>-85</v>
      </c>
      <c r="G31">
        <v>-99</v>
      </c>
      <c r="H31">
        <v>-115</v>
      </c>
      <c r="I31">
        <v>-124</v>
      </c>
      <c r="J31">
        <v>-137</v>
      </c>
      <c r="K31">
        <v>-140</v>
      </c>
      <c r="L31">
        <v>-143</v>
      </c>
      <c r="M31">
        <v>-134</v>
      </c>
      <c r="N31">
        <v>-146</v>
      </c>
      <c r="O31" s="1">
        <v>-153</v>
      </c>
      <c r="P31">
        <v>-164</v>
      </c>
      <c r="Q31">
        <v>-172</v>
      </c>
    </row>
    <row r="32" spans="2:17" x14ac:dyDescent="0.25">
      <c r="B32" s="4" t="s">
        <v>11</v>
      </c>
      <c r="C32" s="13">
        <f>C30+C31</f>
        <v>6514</v>
      </c>
      <c r="D32" s="13">
        <f t="shared" ref="D32:Q32" si="4">D30+D31</f>
        <v>6777</v>
      </c>
      <c r="E32" s="13">
        <f t="shared" si="4"/>
        <v>7128</v>
      </c>
      <c r="F32" s="13">
        <f t="shared" si="4"/>
        <v>7259</v>
      </c>
      <c r="G32" s="13">
        <f t="shared" si="4"/>
        <v>7680</v>
      </c>
      <c r="H32" s="13">
        <f t="shared" si="4"/>
        <v>8001</v>
      </c>
      <c r="I32" s="13">
        <f t="shared" si="4"/>
        <v>8539</v>
      </c>
      <c r="J32" s="13">
        <f t="shared" si="4"/>
        <v>8800</v>
      </c>
      <c r="K32" s="13">
        <f t="shared" si="4"/>
        <v>9020</v>
      </c>
      <c r="L32" s="13">
        <f t="shared" si="4"/>
        <v>9553</v>
      </c>
      <c r="M32" s="13">
        <f t="shared" si="4"/>
        <v>10165</v>
      </c>
      <c r="N32" s="13">
        <f t="shared" si="4"/>
        <v>10833</v>
      </c>
      <c r="O32" s="13">
        <f t="shared" si="4"/>
        <v>11455</v>
      </c>
      <c r="P32" s="13">
        <f t="shared" si="4"/>
        <v>12084</v>
      </c>
      <c r="Q32" s="13">
        <f t="shared" si="4"/>
        <v>12516</v>
      </c>
    </row>
    <row r="33" spans="2:19" x14ac:dyDescent="0.25">
      <c r="O33" s="1"/>
    </row>
    <row r="34" spans="2:19" x14ac:dyDescent="0.25">
      <c r="B34" s="12" t="s">
        <v>53</v>
      </c>
      <c r="C34" s="16">
        <f>C32*1000000/C35</f>
        <v>624.75220313098271</v>
      </c>
      <c r="D34" s="16">
        <f t="shared" ref="D34:Q34" si="5">D32*1000000/D35</f>
        <v>566.70257371774449</v>
      </c>
      <c r="E34" s="16">
        <f t="shared" si="5"/>
        <v>578.33671399594323</v>
      </c>
      <c r="F34" s="16">
        <f t="shared" si="5"/>
        <v>578.17602548785339</v>
      </c>
      <c r="G34" s="16">
        <f t="shared" si="5"/>
        <v>595.62587249883666</v>
      </c>
      <c r="H34" s="16">
        <f t="shared" si="5"/>
        <v>604.12262156448207</v>
      </c>
      <c r="I34" s="16">
        <f t="shared" si="5"/>
        <v>627.82148371443282</v>
      </c>
      <c r="J34" s="16">
        <f t="shared" si="5"/>
        <v>630.01145475372277</v>
      </c>
      <c r="K34" s="16">
        <f t="shared" si="5"/>
        <v>628.83435582822085</v>
      </c>
      <c r="L34" s="16">
        <f t="shared" si="5"/>
        <v>648.36432740599969</v>
      </c>
      <c r="M34" s="16">
        <f t="shared" si="5"/>
        <v>671.6396528648138</v>
      </c>
      <c r="N34" s="16">
        <f t="shared" si="5"/>
        <v>697.01422017250707</v>
      </c>
      <c r="O34" s="16">
        <f t="shared" si="5"/>
        <v>672.37992970269306</v>
      </c>
      <c r="P34" s="16">
        <f t="shared" si="5"/>
        <v>671.44524087347895</v>
      </c>
      <c r="Q34" s="16">
        <f t="shared" si="5"/>
        <v>692.25663716814154</v>
      </c>
    </row>
    <row r="35" spans="2:19" x14ac:dyDescent="0.25">
      <c r="B35" s="12" t="s">
        <v>41</v>
      </c>
      <c r="C35" s="12">
        <v>10426533.859912302</v>
      </c>
      <c r="D35" s="12">
        <v>11958654</v>
      </c>
      <c r="E35" s="12">
        <v>12325000</v>
      </c>
      <c r="F35" s="12">
        <v>12555000</v>
      </c>
      <c r="G35" s="12">
        <v>12894000</v>
      </c>
      <c r="H35" s="12">
        <v>13244000</v>
      </c>
      <c r="I35" s="12">
        <v>13601000</v>
      </c>
      <c r="J35" s="12">
        <v>13968000</v>
      </c>
      <c r="K35" s="12">
        <v>14344000</v>
      </c>
      <c r="L35" s="12">
        <v>14734000</v>
      </c>
      <c r="M35" s="12">
        <v>15134603.736754043</v>
      </c>
      <c r="N35" s="12">
        <v>15542007.159221075</v>
      </c>
      <c r="O35" s="12">
        <v>17036499</v>
      </c>
      <c r="P35" s="12">
        <v>17997000</v>
      </c>
      <c r="Q35" s="12">
        <v>18080000</v>
      </c>
    </row>
    <row r="36" spans="2:19" x14ac:dyDescent="0.25">
      <c r="O36" s="1"/>
    </row>
    <row r="37" spans="2:19" x14ac:dyDescent="0.25">
      <c r="O37" s="1"/>
    </row>
    <row r="39" spans="2:19" s="2" customFormat="1" x14ac:dyDescent="0.25">
      <c r="B39" s="2" t="s">
        <v>49</v>
      </c>
      <c r="S39" s="2" t="s">
        <v>13</v>
      </c>
    </row>
    <row r="40" spans="2:19" s="2" customFormat="1" x14ac:dyDescent="0.25">
      <c r="B40" s="4" t="s">
        <v>0</v>
      </c>
      <c r="C40" s="4">
        <v>1976</v>
      </c>
      <c r="D40" s="4">
        <v>1977</v>
      </c>
      <c r="E40" s="4">
        <v>1978</v>
      </c>
      <c r="F40" s="4">
        <v>1979</v>
      </c>
      <c r="G40" s="4">
        <v>1980</v>
      </c>
      <c r="H40" s="4">
        <v>1981</v>
      </c>
      <c r="I40" s="4">
        <v>1982</v>
      </c>
      <c r="J40" s="4">
        <v>1983</v>
      </c>
      <c r="K40" s="4">
        <v>1984</v>
      </c>
      <c r="L40" s="4">
        <v>1985</v>
      </c>
      <c r="M40" s="4">
        <v>1986</v>
      </c>
      <c r="N40" s="4">
        <v>1987</v>
      </c>
      <c r="O40" s="4">
        <v>1988</v>
      </c>
      <c r="P40" s="4">
        <v>1989</v>
      </c>
      <c r="Q40" s="4">
        <v>1990</v>
      </c>
      <c r="R40" s="4">
        <v>1991</v>
      </c>
      <c r="S40" s="4">
        <v>1992</v>
      </c>
    </row>
    <row r="41" spans="2:19" x14ac:dyDescent="0.25">
      <c r="B41" t="s">
        <v>1</v>
      </c>
      <c r="C41" s="1">
        <v>9046</v>
      </c>
      <c r="D41" s="1">
        <v>11131</v>
      </c>
      <c r="E41" s="1">
        <v>12506</v>
      </c>
      <c r="F41" s="1">
        <v>14728</v>
      </c>
      <c r="G41" s="1">
        <v>16636</v>
      </c>
      <c r="H41" s="1">
        <v>20338</v>
      </c>
      <c r="I41" s="1">
        <v>26449</v>
      </c>
      <c r="J41" s="1">
        <v>32737</v>
      </c>
      <c r="K41" s="1">
        <v>41295</v>
      </c>
      <c r="L41" s="1">
        <v>61231</v>
      </c>
      <c r="M41" s="1">
        <v>84153</v>
      </c>
      <c r="N41" s="1">
        <v>117982</v>
      </c>
      <c r="O41" s="1">
        <v>178760</v>
      </c>
      <c r="P41" s="1">
        <v>207059</v>
      </c>
      <c r="Q41" s="1">
        <v>233804</v>
      </c>
      <c r="R41" s="1">
        <v>356435</v>
      </c>
      <c r="S41" s="1">
        <v>428441</v>
      </c>
    </row>
    <row r="42" spans="2:19" x14ac:dyDescent="0.25">
      <c r="B42" t="s">
        <v>2</v>
      </c>
      <c r="C42" s="1">
        <v>214</v>
      </c>
      <c r="D42" s="1">
        <v>243</v>
      </c>
      <c r="E42" s="1">
        <v>228</v>
      </c>
      <c r="F42" s="1">
        <v>284</v>
      </c>
      <c r="G42" s="1">
        <v>329</v>
      </c>
      <c r="H42" s="1">
        <v>299</v>
      </c>
      <c r="I42" s="1">
        <v>266</v>
      </c>
      <c r="J42" s="1">
        <v>249</v>
      </c>
      <c r="K42" s="1">
        <v>337</v>
      </c>
      <c r="L42" s="1">
        <v>251</v>
      </c>
      <c r="M42" s="1">
        <v>474</v>
      </c>
      <c r="N42" s="1">
        <v>645</v>
      </c>
      <c r="O42" s="1">
        <v>723</v>
      </c>
      <c r="P42" s="1">
        <v>1129</v>
      </c>
      <c r="Q42" s="1">
        <v>4815</v>
      </c>
      <c r="R42" s="1">
        <v>7008</v>
      </c>
      <c r="S42" s="1">
        <v>11383</v>
      </c>
    </row>
    <row r="43" spans="2:19" x14ac:dyDescent="0.25">
      <c r="B43" t="s">
        <v>3</v>
      </c>
      <c r="C43" s="1">
        <v>2811</v>
      </c>
      <c r="D43" s="1">
        <v>3287</v>
      </c>
      <c r="E43" s="1">
        <v>3859</v>
      </c>
      <c r="F43" s="1">
        <v>3868</v>
      </c>
      <c r="G43" s="1">
        <v>4097</v>
      </c>
      <c r="H43" s="1">
        <v>4501</v>
      </c>
      <c r="I43" s="1">
        <v>4361</v>
      </c>
      <c r="J43" s="1">
        <v>4869</v>
      </c>
      <c r="K43" s="1">
        <v>5932</v>
      </c>
      <c r="L43" s="1">
        <v>6665</v>
      </c>
      <c r="M43" s="1">
        <v>8551</v>
      </c>
      <c r="N43" s="1">
        <v>14792</v>
      </c>
      <c r="O43" s="1">
        <v>15187</v>
      </c>
      <c r="P43" s="1">
        <v>15197</v>
      </c>
      <c r="Q43" s="1">
        <v>18301</v>
      </c>
      <c r="R43" s="1">
        <v>19931</v>
      </c>
      <c r="S43" s="1">
        <v>31914</v>
      </c>
    </row>
    <row r="44" spans="2:19" x14ac:dyDescent="0.25">
      <c r="B44" t="s">
        <v>4</v>
      </c>
      <c r="C44" s="1">
        <v>219</v>
      </c>
      <c r="D44" s="1">
        <v>254</v>
      </c>
      <c r="E44" s="1">
        <v>261</v>
      </c>
      <c r="F44" s="1">
        <v>275</v>
      </c>
      <c r="G44" s="1">
        <v>424</v>
      </c>
      <c r="H44" s="1">
        <v>423</v>
      </c>
      <c r="I44" s="1">
        <v>421</v>
      </c>
      <c r="J44" s="1">
        <v>514</v>
      </c>
      <c r="K44" s="1">
        <v>551</v>
      </c>
      <c r="L44" s="1">
        <v>1071</v>
      </c>
      <c r="M44" s="1">
        <v>1488</v>
      </c>
      <c r="N44" s="1">
        <v>4992</v>
      </c>
      <c r="O44" s="1">
        <v>4628</v>
      </c>
      <c r="P44" s="1">
        <v>4905</v>
      </c>
      <c r="Q44" s="1">
        <v>7438</v>
      </c>
      <c r="R44" s="1">
        <v>9540</v>
      </c>
      <c r="S44" s="1">
        <v>11033</v>
      </c>
    </row>
    <row r="45" spans="2:19" x14ac:dyDescent="0.25">
      <c r="B45" t="s">
        <v>5</v>
      </c>
      <c r="C45" s="1">
        <v>884</v>
      </c>
      <c r="D45" s="1">
        <v>1111</v>
      </c>
      <c r="E45" s="1">
        <v>1052</v>
      </c>
      <c r="F45" s="1">
        <v>1229</v>
      </c>
      <c r="G45" s="1">
        <v>1498</v>
      </c>
      <c r="H45" s="1">
        <v>1614</v>
      </c>
      <c r="I45" s="1">
        <v>1863</v>
      </c>
      <c r="J45" s="1">
        <v>1252</v>
      </c>
      <c r="K45" s="1">
        <v>1661</v>
      </c>
      <c r="L45" s="1">
        <v>2061</v>
      </c>
      <c r="M45" s="1">
        <v>3131</v>
      </c>
      <c r="N45" s="1">
        <v>6511</v>
      </c>
      <c r="O45" s="1">
        <v>11808</v>
      </c>
      <c r="P45" s="1">
        <v>10909</v>
      </c>
      <c r="Q45" s="1">
        <v>23053</v>
      </c>
      <c r="R45" s="1">
        <v>24080</v>
      </c>
      <c r="S45" s="1">
        <v>30433</v>
      </c>
    </row>
    <row r="46" spans="2:19" x14ac:dyDescent="0.25">
      <c r="B46" t="s">
        <v>6</v>
      </c>
      <c r="C46" s="1">
        <v>2839</v>
      </c>
      <c r="D46" s="1">
        <v>3407</v>
      </c>
      <c r="E46" s="1">
        <v>3889</v>
      </c>
      <c r="F46" s="1">
        <v>4344</v>
      </c>
      <c r="G46" s="1">
        <v>4713</v>
      </c>
      <c r="H46" s="1">
        <v>5479</v>
      </c>
      <c r="I46" s="1">
        <v>6814</v>
      </c>
      <c r="J46" s="1">
        <v>8148</v>
      </c>
      <c r="K46" s="1">
        <v>10447</v>
      </c>
      <c r="L46" s="1">
        <v>14195</v>
      </c>
      <c r="M46" s="1">
        <v>19476</v>
      </c>
      <c r="N46" s="1">
        <v>25963</v>
      </c>
      <c r="O46" s="1">
        <v>41591</v>
      </c>
      <c r="P46" s="1">
        <v>48149</v>
      </c>
      <c r="Q46" s="1">
        <v>55815</v>
      </c>
      <c r="R46" s="1">
        <v>81195</v>
      </c>
      <c r="S46" s="1">
        <v>98173</v>
      </c>
    </row>
    <row r="47" spans="2:19" x14ac:dyDescent="0.25">
      <c r="B47" t="s">
        <v>7</v>
      </c>
      <c r="C47" s="1">
        <v>1685</v>
      </c>
      <c r="D47" s="1">
        <v>1793</v>
      </c>
      <c r="E47" s="1">
        <v>1917</v>
      </c>
      <c r="F47" s="1">
        <v>2113</v>
      </c>
      <c r="G47" s="1">
        <v>3019</v>
      </c>
      <c r="H47" s="1">
        <v>3133</v>
      </c>
      <c r="I47" s="1">
        <v>3395</v>
      </c>
      <c r="J47" s="1">
        <v>3507</v>
      </c>
      <c r="K47" s="1">
        <v>4789</v>
      </c>
      <c r="L47" s="1">
        <v>7021</v>
      </c>
      <c r="M47" s="1">
        <v>7797</v>
      </c>
      <c r="N47" s="1">
        <v>11584</v>
      </c>
      <c r="O47" s="1">
        <v>14259</v>
      </c>
      <c r="P47" s="1">
        <v>25143</v>
      </c>
      <c r="Q47" s="1">
        <v>36242</v>
      </c>
      <c r="R47" s="1">
        <v>46023</v>
      </c>
      <c r="S47" s="1">
        <v>49350</v>
      </c>
    </row>
    <row r="48" spans="2:19" x14ac:dyDescent="0.25">
      <c r="B48" t="s">
        <v>8</v>
      </c>
      <c r="C48" s="1">
        <v>2036</v>
      </c>
      <c r="D48" s="1">
        <v>2419</v>
      </c>
      <c r="E48" s="1">
        <v>2686</v>
      </c>
      <c r="F48" s="1">
        <v>2978</v>
      </c>
      <c r="G48" s="1">
        <v>3744</v>
      </c>
      <c r="H48" s="1">
        <v>4507</v>
      </c>
      <c r="I48" s="1">
        <v>4891</v>
      </c>
      <c r="J48" s="1">
        <v>5252</v>
      </c>
      <c r="K48" s="1">
        <v>6028</v>
      </c>
      <c r="L48" s="1">
        <v>6659</v>
      </c>
      <c r="M48" s="1">
        <v>8127</v>
      </c>
      <c r="N48" s="1">
        <v>11061</v>
      </c>
      <c r="O48" s="1">
        <v>14132</v>
      </c>
      <c r="P48" s="1">
        <v>19187</v>
      </c>
      <c r="Q48" s="1">
        <v>24123</v>
      </c>
      <c r="R48" s="1">
        <v>28757</v>
      </c>
      <c r="S48" s="1">
        <v>33169</v>
      </c>
    </row>
    <row r="49" spans="1:19" x14ac:dyDescent="0.25">
      <c r="B49" t="s">
        <v>12</v>
      </c>
      <c r="C49" s="1">
        <v>2342</v>
      </c>
      <c r="D49" s="1">
        <v>2596</v>
      </c>
      <c r="E49" s="1">
        <v>2873</v>
      </c>
      <c r="F49" s="1">
        <v>3342</v>
      </c>
      <c r="G49" s="1">
        <v>3959</v>
      </c>
      <c r="H49" s="1">
        <v>4732</v>
      </c>
      <c r="I49" s="1">
        <v>5446</v>
      </c>
      <c r="J49" s="1">
        <v>7372</v>
      </c>
      <c r="K49" s="1">
        <v>8614</v>
      </c>
      <c r="L49" s="1">
        <v>10735</v>
      </c>
      <c r="M49" s="1">
        <v>10140</v>
      </c>
      <c r="N49" s="1">
        <v>13291</v>
      </c>
      <c r="O49" s="1">
        <v>16952</v>
      </c>
      <c r="P49" s="1">
        <v>22413</v>
      </c>
      <c r="Q49" s="1">
        <v>32456</v>
      </c>
      <c r="R49" s="1">
        <v>35973</v>
      </c>
      <c r="S49" s="1">
        <v>38392</v>
      </c>
    </row>
    <row r="50" spans="1:19" s="2" customFormat="1" x14ac:dyDescent="0.25">
      <c r="A50"/>
      <c r="B50" s="2" t="s">
        <v>9</v>
      </c>
      <c r="C50" s="3">
        <f>SUM(C41:C49)</f>
        <v>22076</v>
      </c>
      <c r="D50" s="3">
        <f>SUM(D41:D49)</f>
        <v>26241</v>
      </c>
      <c r="E50" s="3">
        <f t="shared" ref="E50:S50" si="6">SUM(E41:E49)</f>
        <v>29271</v>
      </c>
      <c r="F50" s="3">
        <f t="shared" si="6"/>
        <v>33161</v>
      </c>
      <c r="G50" s="3">
        <f t="shared" si="6"/>
        <v>38419</v>
      </c>
      <c r="H50" s="3">
        <f t="shared" si="6"/>
        <v>45026</v>
      </c>
      <c r="I50" s="3">
        <f t="shared" si="6"/>
        <v>53906</v>
      </c>
      <c r="J50" s="3">
        <f t="shared" si="6"/>
        <v>63900</v>
      </c>
      <c r="K50" s="3">
        <f t="shared" si="6"/>
        <v>79654</v>
      </c>
      <c r="L50" s="3">
        <f t="shared" si="6"/>
        <v>109889</v>
      </c>
      <c r="M50" s="3">
        <f t="shared" si="6"/>
        <v>143337</v>
      </c>
      <c r="N50" s="3">
        <f t="shared" si="6"/>
        <v>206821</v>
      </c>
      <c r="O50" s="3">
        <f t="shared" si="6"/>
        <v>298040</v>
      </c>
      <c r="P50" s="3">
        <f t="shared" si="6"/>
        <v>354091</v>
      </c>
      <c r="Q50" s="3">
        <f t="shared" si="6"/>
        <v>436047</v>
      </c>
      <c r="R50" s="3">
        <f t="shared" si="6"/>
        <v>608942</v>
      </c>
      <c r="S50" s="3">
        <f t="shared" si="6"/>
        <v>732288</v>
      </c>
    </row>
    <row r="51" spans="1:19" x14ac:dyDescent="0.25">
      <c r="B51" t="s">
        <v>10</v>
      </c>
      <c r="C51">
        <f>-424</f>
        <v>-424</v>
      </c>
      <c r="D51" s="1">
        <f>-543</f>
        <v>-543</v>
      </c>
      <c r="E51" s="1">
        <f>-689</f>
        <v>-689</v>
      </c>
      <c r="F51" s="1">
        <f>-844</f>
        <v>-844</v>
      </c>
      <c r="G51" s="1">
        <f>-965</f>
        <v>-965</v>
      </c>
      <c r="H51" s="1">
        <f>-1120</f>
        <v>-1120</v>
      </c>
      <c r="I51" s="1">
        <f>-1360</f>
        <v>-1360</v>
      </c>
      <c r="J51" s="1">
        <f>-1292</f>
        <v>-1292</v>
      </c>
      <c r="K51" s="1">
        <f>-1511</f>
        <v>-1511</v>
      </c>
      <c r="L51" s="1">
        <f>-1806</f>
        <v>-1806</v>
      </c>
      <c r="M51" s="1">
        <f>-2544</f>
        <v>-2544</v>
      </c>
      <c r="N51" s="1">
        <f>-6444</f>
        <v>-6444</v>
      </c>
      <c r="O51" s="1">
        <f>-12888</f>
        <v>-12888</v>
      </c>
      <c r="P51" s="1">
        <f>-18043</f>
        <v>-18043</v>
      </c>
      <c r="Q51" s="1">
        <f>-25117</f>
        <v>-25117</v>
      </c>
      <c r="R51" s="1">
        <f>-28222</f>
        <v>-28222</v>
      </c>
      <c r="S51" s="1">
        <f>-34264</f>
        <v>-34264</v>
      </c>
    </row>
    <row r="52" spans="1:19" s="2" customFormat="1" x14ac:dyDescent="0.25">
      <c r="A52"/>
      <c r="B52" s="4" t="s">
        <v>11</v>
      </c>
      <c r="C52" s="11">
        <f>C50+C51</f>
        <v>21652</v>
      </c>
      <c r="D52" s="11">
        <f t="shared" ref="D52:S52" si="7">D50+D51</f>
        <v>25698</v>
      </c>
      <c r="E52" s="11">
        <f t="shared" si="7"/>
        <v>28582</v>
      </c>
      <c r="F52" s="11">
        <f t="shared" si="7"/>
        <v>32317</v>
      </c>
      <c r="G52" s="11">
        <f t="shared" si="7"/>
        <v>37454</v>
      </c>
      <c r="H52" s="11">
        <f t="shared" si="7"/>
        <v>43906</v>
      </c>
      <c r="I52" s="11">
        <f t="shared" si="7"/>
        <v>52546</v>
      </c>
      <c r="J52" s="11">
        <f t="shared" si="7"/>
        <v>62608</v>
      </c>
      <c r="K52" s="11">
        <f t="shared" si="7"/>
        <v>78143</v>
      </c>
      <c r="L52" s="11">
        <f t="shared" si="7"/>
        <v>108083</v>
      </c>
      <c r="M52" s="11">
        <f t="shared" si="7"/>
        <v>140793</v>
      </c>
      <c r="N52" s="11">
        <f t="shared" si="7"/>
        <v>200377</v>
      </c>
      <c r="O52" s="11">
        <f t="shared" si="7"/>
        <v>285152</v>
      </c>
      <c r="P52" s="11">
        <f t="shared" si="7"/>
        <v>336048</v>
      </c>
      <c r="Q52" s="11">
        <f t="shared" si="7"/>
        <v>410930</v>
      </c>
      <c r="R52" s="11">
        <f t="shared" si="7"/>
        <v>580720</v>
      </c>
      <c r="S52" s="11">
        <f t="shared" si="7"/>
        <v>698024</v>
      </c>
    </row>
    <row r="54" spans="1:19" x14ac:dyDescent="0.25">
      <c r="B54" s="5" t="s">
        <v>41</v>
      </c>
      <c r="C54" s="3">
        <v>15134603.736754043</v>
      </c>
      <c r="D54" s="3">
        <v>15542007.159221075</v>
      </c>
      <c r="E54" s="3">
        <v>17036499</v>
      </c>
      <c r="F54" s="3">
        <v>17997000</v>
      </c>
      <c r="G54" s="3">
        <v>18080000</v>
      </c>
      <c r="H54" s="3">
        <v>18658000</v>
      </c>
      <c r="I54" s="3">
        <v>19255000</v>
      </c>
      <c r="J54" s="3">
        <v>19871000</v>
      </c>
      <c r="K54" s="3">
        <v>20506000</v>
      </c>
      <c r="L54" s="3">
        <v>21162000</v>
      </c>
      <c r="M54" s="3">
        <v>21874000</v>
      </c>
      <c r="N54" s="3">
        <v>22618000</v>
      </c>
      <c r="O54" s="3">
        <v>22455193</v>
      </c>
      <c r="P54" s="3">
        <v>23223654</v>
      </c>
      <c r="Q54" s="3">
        <v>23883106</v>
      </c>
      <c r="R54" s="3">
        <v>24561283</v>
      </c>
      <c r="S54" s="3">
        <v>25258717</v>
      </c>
    </row>
    <row r="55" spans="1:19" x14ac:dyDescent="0.25">
      <c r="B55" s="2" t="s">
        <v>42</v>
      </c>
      <c r="C55" s="3">
        <f>C52*1000000/C54</f>
        <v>1430.6288011636941</v>
      </c>
      <c r="D55" s="3">
        <f t="shared" ref="D55:S55" si="8">D52*1000000/D54</f>
        <v>1653.4543921345044</v>
      </c>
      <c r="E55" s="3">
        <f t="shared" si="8"/>
        <v>1677.6921126811324</v>
      </c>
      <c r="F55" s="3">
        <f t="shared" si="8"/>
        <v>1795.6881702505973</v>
      </c>
      <c r="G55" s="3">
        <f t="shared" si="8"/>
        <v>2071.570796460177</v>
      </c>
      <c r="H55" s="3">
        <f t="shared" si="8"/>
        <v>2353.1996998606496</v>
      </c>
      <c r="I55" s="3">
        <f t="shared" si="8"/>
        <v>2728.9535185666059</v>
      </c>
      <c r="J55" s="3">
        <f t="shared" si="8"/>
        <v>3150.7221579185748</v>
      </c>
      <c r="K55" s="3">
        <f t="shared" si="8"/>
        <v>3810.7383204915636</v>
      </c>
      <c r="L55" s="3">
        <f t="shared" si="8"/>
        <v>5107.4095076079766</v>
      </c>
      <c r="M55" s="3">
        <f t="shared" si="8"/>
        <v>6436.5456706592304</v>
      </c>
      <c r="N55" s="3">
        <f t="shared" si="8"/>
        <v>8859.1829516314447</v>
      </c>
      <c r="O55" s="3">
        <f t="shared" si="8"/>
        <v>12698.710716937503</v>
      </c>
      <c r="P55" s="3">
        <f t="shared" si="8"/>
        <v>14470.074347473486</v>
      </c>
      <c r="Q55" s="3">
        <f t="shared" si="8"/>
        <v>17205.88603509108</v>
      </c>
      <c r="R55" s="3">
        <f t="shared" si="8"/>
        <v>23643.716006203747</v>
      </c>
      <c r="S55" s="3">
        <f t="shared" si="8"/>
        <v>27634.974492172347</v>
      </c>
    </row>
    <row r="56" spans="1:19" x14ac:dyDescent="0.25">
      <c r="B56" s="2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</row>
    <row r="57" spans="1:19" x14ac:dyDescent="0.25">
      <c r="B57" s="2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</row>
    <row r="58" spans="1:19" x14ac:dyDescent="0.25">
      <c r="B58" s="2" t="s">
        <v>56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</row>
    <row r="59" spans="1:19" x14ac:dyDescent="0.25">
      <c r="B59" s="4" t="s">
        <v>0</v>
      </c>
      <c r="C59" s="20">
        <v>1976</v>
      </c>
      <c r="D59" s="20">
        <v>1977</v>
      </c>
      <c r="E59" s="20">
        <v>1978</v>
      </c>
      <c r="F59" s="20">
        <v>1979</v>
      </c>
      <c r="G59" s="20">
        <v>1980</v>
      </c>
      <c r="H59" s="20">
        <v>1981</v>
      </c>
      <c r="I59" s="20">
        <v>1982</v>
      </c>
      <c r="J59" s="20">
        <v>1983</v>
      </c>
      <c r="K59" s="20">
        <v>1984</v>
      </c>
      <c r="L59" s="20">
        <v>1985</v>
      </c>
      <c r="M59" s="20">
        <v>1986</v>
      </c>
      <c r="N59" s="20">
        <v>1987</v>
      </c>
      <c r="O59" s="20">
        <v>1988</v>
      </c>
      <c r="P59" s="20">
        <v>1989</v>
      </c>
      <c r="Q59" s="20">
        <v>1990</v>
      </c>
      <c r="R59" s="20">
        <v>1991</v>
      </c>
      <c r="S59" s="20">
        <v>1992</v>
      </c>
    </row>
    <row r="60" spans="1:19" x14ac:dyDescent="0.25">
      <c r="B60" s="17" t="s">
        <v>1</v>
      </c>
      <c r="C60" s="18">
        <v>9046</v>
      </c>
      <c r="D60" s="18">
        <v>9150</v>
      </c>
      <c r="E60" s="18">
        <v>9038</v>
      </c>
      <c r="F60" s="18">
        <v>9066</v>
      </c>
      <c r="G60" s="18">
        <v>9418</v>
      </c>
      <c r="H60" s="18">
        <v>9511</v>
      </c>
      <c r="I60" s="18">
        <v>9639</v>
      </c>
      <c r="J60" s="18">
        <v>9914</v>
      </c>
      <c r="K60" s="18">
        <v>10312</v>
      </c>
      <c r="L60" s="18">
        <v>10931</v>
      </c>
      <c r="M60" s="18">
        <v>11557</v>
      </c>
      <c r="N60" s="18">
        <v>12066</v>
      </c>
      <c r="O60" s="18">
        <v>12606</v>
      </c>
      <c r="P60" s="18">
        <v>13183</v>
      </c>
      <c r="Q60" s="18">
        <v>14055</v>
      </c>
      <c r="R60" s="18">
        <v>14618</v>
      </c>
      <c r="S60" s="18">
        <v>15263</v>
      </c>
    </row>
    <row r="61" spans="1:19" x14ac:dyDescent="0.25">
      <c r="B61" s="17" t="s">
        <v>2</v>
      </c>
      <c r="C61" s="18">
        <v>214</v>
      </c>
      <c r="D61" s="18">
        <v>231</v>
      </c>
      <c r="E61" s="18">
        <v>189</v>
      </c>
      <c r="F61" s="18">
        <v>200</v>
      </c>
      <c r="G61" s="18">
        <v>189</v>
      </c>
      <c r="H61" s="18">
        <v>193</v>
      </c>
      <c r="I61" s="18">
        <v>193</v>
      </c>
      <c r="J61" s="18">
        <v>174</v>
      </c>
      <c r="K61" s="18">
        <v>186</v>
      </c>
      <c r="L61" s="18">
        <v>174</v>
      </c>
      <c r="M61" s="18">
        <v>154</v>
      </c>
      <c r="N61" s="18">
        <v>149</v>
      </c>
      <c r="O61" s="18">
        <v>138</v>
      </c>
      <c r="P61" s="18">
        <v>139</v>
      </c>
      <c r="Q61" s="18">
        <v>170</v>
      </c>
      <c r="R61" s="18">
        <v>236</v>
      </c>
      <c r="S61" s="18">
        <v>293</v>
      </c>
    </row>
    <row r="62" spans="1:19" x14ac:dyDescent="0.25">
      <c r="B62" s="17" t="s">
        <v>3</v>
      </c>
      <c r="C62" s="18">
        <v>2811</v>
      </c>
      <c r="D62" s="18">
        <v>2641</v>
      </c>
      <c r="E62" s="18">
        <v>2730</v>
      </c>
      <c r="F62" s="18">
        <v>2821</v>
      </c>
      <c r="G62" s="18">
        <v>2683</v>
      </c>
      <c r="H62" s="18">
        <v>2382</v>
      </c>
      <c r="I62" s="18">
        <v>2304</v>
      </c>
      <c r="J62" s="18">
        <v>2103</v>
      </c>
      <c r="K62" s="18">
        <v>2159</v>
      </c>
      <c r="L62" s="18">
        <v>2075</v>
      </c>
      <c r="M62" s="18">
        <v>1991</v>
      </c>
      <c r="N62" s="18">
        <v>2081</v>
      </c>
      <c r="O62" s="18">
        <v>2228</v>
      </c>
      <c r="P62" s="18">
        <v>2399</v>
      </c>
      <c r="Q62" s="18">
        <v>2338</v>
      </c>
      <c r="R62" s="18">
        <v>2619</v>
      </c>
      <c r="S62" s="18">
        <v>2668</v>
      </c>
    </row>
    <row r="63" spans="1:19" x14ac:dyDescent="0.25">
      <c r="B63" s="17" t="s">
        <v>4</v>
      </c>
      <c r="C63" s="18">
        <v>219</v>
      </c>
      <c r="D63" s="18">
        <v>244</v>
      </c>
      <c r="E63" s="18">
        <v>286</v>
      </c>
      <c r="F63" s="18">
        <v>318</v>
      </c>
      <c r="G63" s="18">
        <v>400</v>
      </c>
      <c r="H63" s="18">
        <v>417</v>
      </c>
      <c r="I63" s="18">
        <v>420</v>
      </c>
      <c r="J63" s="18">
        <v>413</v>
      </c>
      <c r="K63" s="18">
        <v>439</v>
      </c>
      <c r="L63" s="18">
        <v>461</v>
      </c>
      <c r="M63" s="18">
        <v>544</v>
      </c>
      <c r="N63" s="18">
        <v>584</v>
      </c>
      <c r="O63" s="18">
        <v>574</v>
      </c>
      <c r="P63" s="18">
        <v>406</v>
      </c>
      <c r="Q63" s="18">
        <v>513</v>
      </c>
      <c r="R63" s="18">
        <v>582</v>
      </c>
      <c r="S63" s="18">
        <v>555</v>
      </c>
    </row>
    <row r="64" spans="1:19" x14ac:dyDescent="0.25">
      <c r="B64" s="17" t="s">
        <v>5</v>
      </c>
      <c r="C64" s="18">
        <v>884</v>
      </c>
      <c r="D64" s="18">
        <v>915</v>
      </c>
      <c r="E64" s="18">
        <v>783</v>
      </c>
      <c r="F64" s="18">
        <v>879</v>
      </c>
      <c r="G64" s="18">
        <v>932</v>
      </c>
      <c r="H64" s="18">
        <v>890</v>
      </c>
      <c r="I64" s="18">
        <v>930</v>
      </c>
      <c r="J64" s="18">
        <v>549</v>
      </c>
      <c r="K64" s="18">
        <v>660</v>
      </c>
      <c r="L64" s="18">
        <v>601</v>
      </c>
      <c r="M64" s="18">
        <v>705</v>
      </c>
      <c r="N64" s="18">
        <v>1052</v>
      </c>
      <c r="O64" s="18">
        <v>1177</v>
      </c>
      <c r="P64" s="18">
        <v>951</v>
      </c>
      <c r="Q64" s="18">
        <v>1615</v>
      </c>
      <c r="R64" s="18">
        <v>1403</v>
      </c>
      <c r="S64" s="18">
        <v>1457</v>
      </c>
    </row>
    <row r="65" spans="2:19" x14ac:dyDescent="0.25">
      <c r="B65" s="17" t="s">
        <v>6</v>
      </c>
      <c r="C65" s="18">
        <v>2839</v>
      </c>
      <c r="D65" s="18">
        <v>2782</v>
      </c>
      <c r="E65" s="18">
        <v>2797</v>
      </c>
      <c r="F65" s="18">
        <v>2839</v>
      </c>
      <c r="G65" s="18">
        <v>2839</v>
      </c>
      <c r="H65" s="18">
        <v>2725</v>
      </c>
      <c r="I65" s="18">
        <v>2668</v>
      </c>
      <c r="J65" s="18">
        <v>2612</v>
      </c>
      <c r="K65" s="18">
        <v>2640</v>
      </c>
      <c r="L65" s="18">
        <v>2662</v>
      </c>
      <c r="M65" s="18">
        <v>2958</v>
      </c>
      <c r="N65" s="18">
        <v>3112</v>
      </c>
      <c r="O65" s="18">
        <v>3236</v>
      </c>
      <c r="P65" s="18">
        <v>3549</v>
      </c>
      <c r="Q65" s="18">
        <v>3577</v>
      </c>
      <c r="R65" s="18">
        <v>3804</v>
      </c>
      <c r="S65" s="18">
        <v>3946</v>
      </c>
    </row>
    <row r="66" spans="2:19" x14ac:dyDescent="0.25">
      <c r="B66" s="17" t="s">
        <v>7</v>
      </c>
      <c r="C66" s="18">
        <v>1685</v>
      </c>
      <c r="D66" s="18">
        <v>1652</v>
      </c>
      <c r="E66" s="18">
        <v>1699</v>
      </c>
      <c r="F66" s="18">
        <v>1634</v>
      </c>
      <c r="G66" s="18">
        <v>1818</v>
      </c>
      <c r="H66" s="18">
        <v>1652</v>
      </c>
      <c r="I66" s="18">
        <v>1694</v>
      </c>
      <c r="J66" s="18">
        <v>1473</v>
      </c>
      <c r="K66" s="18">
        <v>1482</v>
      </c>
      <c r="L66" s="18">
        <v>1509</v>
      </c>
      <c r="M66" s="18">
        <v>1504</v>
      </c>
      <c r="N66" s="18">
        <v>1588</v>
      </c>
      <c r="O66" s="18">
        <v>1643</v>
      </c>
      <c r="P66" s="18">
        <v>1852</v>
      </c>
      <c r="Q66" s="18">
        <v>1789</v>
      </c>
      <c r="R66" s="18">
        <v>1810</v>
      </c>
      <c r="S66" s="18">
        <v>1867</v>
      </c>
    </row>
    <row r="67" spans="2:19" x14ac:dyDescent="0.25">
      <c r="B67" s="17" t="s">
        <v>8</v>
      </c>
      <c r="C67" s="18">
        <v>2036</v>
      </c>
      <c r="D67" s="18">
        <v>2089</v>
      </c>
      <c r="E67" s="18">
        <v>2208</v>
      </c>
      <c r="F67" s="18">
        <v>2338</v>
      </c>
      <c r="G67" s="18">
        <v>2483</v>
      </c>
      <c r="H67" s="18">
        <v>2529</v>
      </c>
      <c r="I67" s="18">
        <v>2702</v>
      </c>
      <c r="J67" s="18">
        <v>2817</v>
      </c>
      <c r="K67" s="18">
        <v>2984</v>
      </c>
      <c r="L67" s="18">
        <v>3046</v>
      </c>
      <c r="M67" s="18">
        <v>3318</v>
      </c>
      <c r="N67" s="18">
        <v>3332</v>
      </c>
      <c r="O67" s="18">
        <v>3435</v>
      </c>
      <c r="P67" s="18">
        <v>3554</v>
      </c>
      <c r="Q67" s="18">
        <v>3630</v>
      </c>
      <c r="R67" s="18">
        <v>3724</v>
      </c>
      <c r="S67" s="18">
        <v>3827</v>
      </c>
    </row>
    <row r="68" spans="2:19" x14ac:dyDescent="0.25">
      <c r="B68" s="17" t="s">
        <v>12</v>
      </c>
      <c r="C68" s="18">
        <v>2342</v>
      </c>
      <c r="D68" s="18">
        <v>2497</v>
      </c>
      <c r="E68" s="18">
        <v>2797</v>
      </c>
      <c r="F68" s="18">
        <v>3145</v>
      </c>
      <c r="G68" s="18">
        <v>3188</v>
      </c>
      <c r="H68" s="18">
        <v>3551</v>
      </c>
      <c r="I68" s="18">
        <v>3556</v>
      </c>
      <c r="J68" s="18">
        <v>3547</v>
      </c>
      <c r="K68" s="18">
        <v>3549</v>
      </c>
      <c r="L68" s="18">
        <v>3616</v>
      </c>
      <c r="M68" s="18">
        <v>3225</v>
      </c>
      <c r="N68" s="18">
        <v>3243</v>
      </c>
      <c r="O68" s="18">
        <v>3343</v>
      </c>
      <c r="P68" s="18">
        <v>3475</v>
      </c>
      <c r="Q68" s="18">
        <v>3572</v>
      </c>
      <c r="R68" s="18">
        <v>3645</v>
      </c>
      <c r="S68" s="18">
        <v>3694</v>
      </c>
    </row>
    <row r="69" spans="2:19" x14ac:dyDescent="0.25">
      <c r="B69" s="2" t="s">
        <v>9</v>
      </c>
      <c r="C69" s="3">
        <f>SUM(C60:C68)</f>
        <v>22076</v>
      </c>
      <c r="D69" s="3">
        <f t="shared" ref="D69:S69" si="9">SUM(D60:D68)</f>
        <v>22201</v>
      </c>
      <c r="E69" s="3">
        <f t="shared" si="9"/>
        <v>22527</v>
      </c>
      <c r="F69" s="3">
        <f t="shared" si="9"/>
        <v>23240</v>
      </c>
      <c r="G69" s="3">
        <f t="shared" si="9"/>
        <v>23950</v>
      </c>
      <c r="H69" s="3">
        <f t="shared" si="9"/>
        <v>23850</v>
      </c>
      <c r="I69" s="3">
        <f t="shared" si="9"/>
        <v>24106</v>
      </c>
      <c r="J69" s="3">
        <f t="shared" si="9"/>
        <v>23602</v>
      </c>
      <c r="K69" s="3">
        <f t="shared" si="9"/>
        <v>24411</v>
      </c>
      <c r="L69" s="3">
        <f t="shared" si="9"/>
        <v>25075</v>
      </c>
      <c r="M69" s="3">
        <f t="shared" si="9"/>
        <v>25956</v>
      </c>
      <c r="N69" s="3">
        <f t="shared" si="9"/>
        <v>27207</v>
      </c>
      <c r="O69" s="3">
        <f t="shared" si="9"/>
        <v>28380</v>
      </c>
      <c r="P69" s="3">
        <f t="shared" si="9"/>
        <v>29508</v>
      </c>
      <c r="Q69" s="3">
        <f t="shared" si="9"/>
        <v>31259</v>
      </c>
      <c r="R69" s="3">
        <f t="shared" si="9"/>
        <v>32441</v>
      </c>
      <c r="S69" s="3">
        <f t="shared" si="9"/>
        <v>33570</v>
      </c>
    </row>
    <row r="70" spans="2:19" x14ac:dyDescent="0.25">
      <c r="B70" s="17" t="s">
        <v>10</v>
      </c>
      <c r="C70" s="18">
        <v>-424</v>
      </c>
      <c r="D70" s="18">
        <v>-462</v>
      </c>
      <c r="E70" s="18">
        <v>-485</v>
      </c>
      <c r="F70" s="18">
        <v>-501</v>
      </c>
      <c r="G70" s="18">
        <v>-531</v>
      </c>
      <c r="H70" s="18">
        <v>-549</v>
      </c>
      <c r="I70" s="18">
        <v>-667</v>
      </c>
      <c r="J70" s="18">
        <v>-716</v>
      </c>
      <c r="K70" s="18">
        <v>-755</v>
      </c>
      <c r="L70" s="18">
        <v>-797</v>
      </c>
      <c r="M70" s="18">
        <v>-886</v>
      </c>
      <c r="N70" s="18">
        <v>-862</v>
      </c>
      <c r="O70" s="18">
        <v>-920</v>
      </c>
      <c r="P70" s="18">
        <v>-950</v>
      </c>
      <c r="Q70" s="18">
        <v>-1338</v>
      </c>
      <c r="R70" s="18">
        <v>-1357</v>
      </c>
      <c r="S70" s="18">
        <v>-1367</v>
      </c>
    </row>
    <row r="71" spans="2:19" x14ac:dyDescent="0.25">
      <c r="B71" s="4" t="s">
        <v>11</v>
      </c>
      <c r="C71" s="11">
        <f>C69+C70</f>
        <v>21652</v>
      </c>
      <c r="D71" s="11">
        <f t="shared" ref="D71:S71" si="10">D69+D70</f>
        <v>21739</v>
      </c>
      <c r="E71" s="11">
        <f t="shared" si="10"/>
        <v>22042</v>
      </c>
      <c r="F71" s="11">
        <f t="shared" si="10"/>
        <v>22739</v>
      </c>
      <c r="G71" s="11">
        <f t="shared" si="10"/>
        <v>23419</v>
      </c>
      <c r="H71" s="11">
        <f t="shared" si="10"/>
        <v>23301</v>
      </c>
      <c r="I71" s="11">
        <f t="shared" si="10"/>
        <v>23439</v>
      </c>
      <c r="J71" s="11">
        <f t="shared" si="10"/>
        <v>22886</v>
      </c>
      <c r="K71" s="11">
        <f t="shared" si="10"/>
        <v>23656</v>
      </c>
      <c r="L71" s="11">
        <f t="shared" si="10"/>
        <v>24278</v>
      </c>
      <c r="M71" s="11">
        <f t="shared" si="10"/>
        <v>25070</v>
      </c>
      <c r="N71" s="11">
        <f t="shared" si="10"/>
        <v>26345</v>
      </c>
      <c r="O71" s="11">
        <f t="shared" si="10"/>
        <v>27460</v>
      </c>
      <c r="P71" s="11">
        <f t="shared" si="10"/>
        <v>28558</v>
      </c>
      <c r="Q71" s="11">
        <f t="shared" si="10"/>
        <v>29921</v>
      </c>
      <c r="R71" s="11">
        <f t="shared" si="10"/>
        <v>31084</v>
      </c>
      <c r="S71" s="11">
        <f t="shared" si="10"/>
        <v>32203</v>
      </c>
    </row>
    <row r="72" spans="2:19" x14ac:dyDescent="0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</row>
    <row r="73" spans="2:19" x14ac:dyDescent="0.25">
      <c r="B73" s="2" t="s">
        <v>54</v>
      </c>
      <c r="C73" s="3">
        <f>C71*1000000/C74</f>
        <v>1430.6288011636941</v>
      </c>
      <c r="D73" s="3">
        <f t="shared" ref="D73:S73" si="11">D71*1000000/D74</f>
        <v>1398.7253883808853</v>
      </c>
      <c r="E73" s="3">
        <f t="shared" si="11"/>
        <v>1293.8104243131174</v>
      </c>
      <c r="F73" s="3">
        <f t="shared" si="11"/>
        <v>1263.4883591709729</v>
      </c>
      <c r="G73" s="3">
        <f t="shared" si="11"/>
        <v>1295.2986725663716</v>
      </c>
      <c r="H73" s="3">
        <f t="shared" si="11"/>
        <v>1248.8476792796655</v>
      </c>
      <c r="I73" s="3">
        <f t="shared" si="11"/>
        <v>1217.2942092962867</v>
      </c>
      <c r="J73" s="3">
        <f t="shared" si="11"/>
        <v>1151.728649791153</v>
      </c>
      <c r="K73" s="3">
        <f t="shared" si="11"/>
        <v>1153.613576514191</v>
      </c>
      <c r="L73" s="3">
        <f t="shared" si="11"/>
        <v>1147.2450619034119</v>
      </c>
      <c r="M73" s="3">
        <f t="shared" si="11"/>
        <v>1146.1095364359514</v>
      </c>
      <c r="N73" s="3">
        <f t="shared" si="11"/>
        <v>1164.7802635069413</v>
      </c>
      <c r="O73" s="3">
        <f t="shared" si="11"/>
        <v>1222.8797142825715</v>
      </c>
      <c r="P73" s="3">
        <f t="shared" si="11"/>
        <v>1229.6945174949644</v>
      </c>
      <c r="Q73" s="3">
        <f t="shared" si="11"/>
        <v>1252.8102500570906</v>
      </c>
      <c r="R73" s="3">
        <f t="shared" si="11"/>
        <v>1265.5690665670845</v>
      </c>
      <c r="S73" s="3">
        <f t="shared" si="11"/>
        <v>1274.9261967660511</v>
      </c>
    </row>
    <row r="74" spans="2:19" x14ac:dyDescent="0.25">
      <c r="B74" s="2" t="s">
        <v>41</v>
      </c>
      <c r="C74" s="3">
        <v>15134603.736754043</v>
      </c>
      <c r="D74" s="3">
        <v>15542007.159221075</v>
      </c>
      <c r="E74" s="3">
        <v>17036499</v>
      </c>
      <c r="F74" s="3">
        <v>17997000</v>
      </c>
      <c r="G74" s="3">
        <v>18080000</v>
      </c>
      <c r="H74" s="3">
        <v>18658000</v>
      </c>
      <c r="I74" s="3">
        <v>19255000</v>
      </c>
      <c r="J74" s="3">
        <v>19871000</v>
      </c>
      <c r="K74" s="3">
        <v>20506000</v>
      </c>
      <c r="L74" s="3">
        <v>21162000</v>
      </c>
      <c r="M74" s="3">
        <v>21874000</v>
      </c>
      <c r="N74" s="3">
        <v>22618000</v>
      </c>
      <c r="O74" s="3">
        <v>22455193</v>
      </c>
      <c r="P74" s="3">
        <v>23223654</v>
      </c>
      <c r="Q74" s="3">
        <v>23883106</v>
      </c>
      <c r="R74" s="3">
        <v>24561283</v>
      </c>
      <c r="S74" s="3">
        <v>25258717</v>
      </c>
    </row>
    <row r="75" spans="2:19" x14ac:dyDescent="0.25">
      <c r="B75" s="2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7" spans="2:19" x14ac:dyDescent="0.25">
      <c r="B77" t="s">
        <v>43</v>
      </c>
      <c r="H77" t="s">
        <v>44</v>
      </c>
    </row>
    <row r="78" spans="2:19" x14ac:dyDescent="0.25">
      <c r="B78" s="2" t="s">
        <v>48</v>
      </c>
      <c r="L78" t="s">
        <v>14</v>
      </c>
    </row>
    <row r="79" spans="2:19" x14ac:dyDescent="0.25">
      <c r="B79" s="4" t="s">
        <v>0</v>
      </c>
      <c r="C79" s="4">
        <v>1992</v>
      </c>
      <c r="D79" s="4">
        <v>1993</v>
      </c>
      <c r="E79" s="4">
        <v>1994</v>
      </c>
      <c r="F79" s="4">
        <v>1995</v>
      </c>
      <c r="G79" s="4">
        <v>1996</v>
      </c>
      <c r="H79" s="4">
        <v>1997</v>
      </c>
      <c r="I79" s="4">
        <v>1998</v>
      </c>
      <c r="J79" s="4">
        <v>1999</v>
      </c>
      <c r="K79" s="4">
        <v>2000</v>
      </c>
      <c r="L79" s="4">
        <v>2001</v>
      </c>
    </row>
    <row r="80" spans="2:19" x14ac:dyDescent="0.25">
      <c r="B80" t="s">
        <v>1</v>
      </c>
      <c r="C80" s="1">
        <v>612402.18904849514</v>
      </c>
      <c r="D80" s="1">
        <v>773469.13377924555</v>
      </c>
      <c r="E80" s="1">
        <v>955982.91246776027</v>
      </c>
      <c r="F80" s="1">
        <v>1318459.1546416478</v>
      </c>
      <c r="G80" s="1">
        <v>1658275.1189650572</v>
      </c>
      <c r="H80" s="1">
        <v>2003763</v>
      </c>
      <c r="I80" s="1">
        <v>2295027</v>
      </c>
      <c r="J80" s="1">
        <v>2694373</v>
      </c>
      <c r="K80" s="1">
        <v>3021158</v>
      </c>
      <c r="L80" s="1">
        <v>3406146</v>
      </c>
    </row>
    <row r="81" spans="2:12" x14ac:dyDescent="0.25">
      <c r="B81" t="s">
        <v>2</v>
      </c>
      <c r="C81" s="1">
        <v>13503.452681813529</v>
      </c>
      <c r="D81" s="1">
        <v>19061.877358691512</v>
      </c>
      <c r="E81" s="1">
        <v>26169.834954887792</v>
      </c>
      <c r="F81" s="1">
        <v>35190.207387440903</v>
      </c>
      <c r="G81" s="1">
        <v>38511</v>
      </c>
      <c r="H81" s="1">
        <v>53515</v>
      </c>
      <c r="I81" s="1">
        <v>74385.850000000006</v>
      </c>
      <c r="J81" s="1">
        <v>85792</v>
      </c>
      <c r="K81" s="1">
        <v>99518.720000000001</v>
      </c>
      <c r="L81" s="1">
        <v>120454</v>
      </c>
    </row>
    <row r="82" spans="2:12" x14ac:dyDescent="0.25">
      <c r="B82" t="s">
        <v>3</v>
      </c>
      <c r="C82" s="1">
        <v>104589.37362617881</v>
      </c>
      <c r="D82" s="1">
        <v>120479.3240781567</v>
      </c>
      <c r="E82" s="1">
        <v>157444.80279221814</v>
      </c>
      <c r="F82" s="1">
        <v>200525.21750155059</v>
      </c>
      <c r="G82" s="1">
        <v>254326</v>
      </c>
      <c r="H82" s="1">
        <v>295272</v>
      </c>
      <c r="I82" s="1">
        <v>382901</v>
      </c>
      <c r="J82" s="1">
        <v>434544</v>
      </c>
      <c r="K82" s="1">
        <v>499725.6</v>
      </c>
      <c r="L82" s="1">
        <v>564689</v>
      </c>
    </row>
    <row r="83" spans="2:12" x14ac:dyDescent="0.25">
      <c r="B83" t="s">
        <v>4</v>
      </c>
      <c r="C83" s="1">
        <v>19766.27859430376</v>
      </c>
      <c r="D83" s="1">
        <v>36770.391358338187</v>
      </c>
      <c r="E83" s="1">
        <v>39304.452551022106</v>
      </c>
      <c r="F83" s="1">
        <v>60347.477296087687</v>
      </c>
      <c r="G83" s="1">
        <v>65800</v>
      </c>
      <c r="H83" s="1">
        <v>74599</v>
      </c>
      <c r="I83" s="1">
        <v>81751</v>
      </c>
      <c r="J83" s="1">
        <v>101301</v>
      </c>
      <c r="K83" s="1">
        <v>112752.65632053008</v>
      </c>
      <c r="L83" s="1">
        <v>124789.1240933126</v>
      </c>
    </row>
    <row r="84" spans="2:12" x14ac:dyDescent="0.25">
      <c r="B84" t="s">
        <v>5</v>
      </c>
      <c r="C84" s="1">
        <v>68859.725714013097</v>
      </c>
      <c r="D84" s="1">
        <v>74049.441402497876</v>
      </c>
      <c r="E84" s="1">
        <v>98791.289249283</v>
      </c>
      <c r="F84" s="1">
        <v>109428.52937309697</v>
      </c>
      <c r="G84" s="1">
        <v>132248.21189815804</v>
      </c>
      <c r="H84" s="1">
        <v>188123</v>
      </c>
      <c r="I84" s="1">
        <v>255330</v>
      </c>
      <c r="J84" s="1">
        <v>305859</v>
      </c>
      <c r="K84" s="1">
        <v>343354.69756617991</v>
      </c>
      <c r="L84" s="1">
        <v>405158.54312809225</v>
      </c>
    </row>
    <row r="85" spans="2:12" x14ac:dyDescent="0.25">
      <c r="B85" t="s">
        <v>51</v>
      </c>
      <c r="C85" s="1">
        <v>202206.54585122515</v>
      </c>
      <c r="D85" s="1">
        <v>244643.55696872427</v>
      </c>
      <c r="E85" s="1">
        <v>318940.32998993504</v>
      </c>
      <c r="F85" s="1">
        <v>417625.52935587853</v>
      </c>
      <c r="G85" s="1">
        <v>493571.60731622163</v>
      </c>
      <c r="H85" s="1">
        <v>562760</v>
      </c>
      <c r="I85" s="1">
        <v>635305</v>
      </c>
      <c r="J85" s="1">
        <v>740181</v>
      </c>
      <c r="K85" s="1">
        <v>823025.20836171589</v>
      </c>
      <c r="L85" s="1">
        <v>926870</v>
      </c>
    </row>
    <row r="86" spans="2:12" x14ac:dyDescent="0.25">
      <c r="B86" t="s">
        <v>7</v>
      </c>
      <c r="C86" s="1">
        <v>66190.670151982835</v>
      </c>
      <c r="D86" s="1">
        <v>98206.565211555586</v>
      </c>
      <c r="E86" s="1">
        <v>131669.81434895017</v>
      </c>
      <c r="F86" s="1">
        <v>159770.5701275343</v>
      </c>
      <c r="G86" s="1">
        <v>193946.14004165248</v>
      </c>
      <c r="H86" s="1">
        <v>219393</v>
      </c>
      <c r="I86" s="1">
        <v>250081</v>
      </c>
      <c r="J86" s="1">
        <v>294180</v>
      </c>
      <c r="K86" s="1">
        <v>328259.10187175591</v>
      </c>
      <c r="L86" s="1">
        <v>361558</v>
      </c>
    </row>
    <row r="87" spans="2:12" x14ac:dyDescent="0.25">
      <c r="B87" t="s">
        <v>8</v>
      </c>
      <c r="C87" s="1">
        <v>127970.8132078708</v>
      </c>
      <c r="D87" s="1">
        <v>176026.56085796541</v>
      </c>
      <c r="E87" s="1">
        <v>310013.50940179027</v>
      </c>
      <c r="F87" s="1">
        <v>353079.88190191129</v>
      </c>
      <c r="G87" s="1">
        <v>451961.9031983086</v>
      </c>
      <c r="H87" s="1">
        <v>570686</v>
      </c>
      <c r="I87" s="1">
        <v>731257</v>
      </c>
      <c r="J87" s="1">
        <v>816671.76040853863</v>
      </c>
      <c r="K87" s="1">
        <v>920594.8632511741</v>
      </c>
      <c r="L87" s="1">
        <v>1075806</v>
      </c>
    </row>
    <row r="88" spans="2:12" x14ac:dyDescent="0.25">
      <c r="B88" t="s">
        <v>12</v>
      </c>
      <c r="C88" s="1">
        <v>117418.85216339405</v>
      </c>
      <c r="D88" s="1">
        <v>159261.70880975938</v>
      </c>
      <c r="E88" s="1">
        <v>204713.90403162609</v>
      </c>
      <c r="F88" s="1">
        <v>255400.76433490668</v>
      </c>
      <c r="G88" s="1">
        <v>300875.54463096772</v>
      </c>
      <c r="H88" s="1">
        <v>451733</v>
      </c>
      <c r="I88" s="1">
        <v>559796</v>
      </c>
      <c r="J88" s="1">
        <v>649553</v>
      </c>
      <c r="K88" s="1">
        <v>709351</v>
      </c>
      <c r="L88" s="1">
        <v>796930.02</v>
      </c>
    </row>
    <row r="89" spans="2:12" x14ac:dyDescent="0.25">
      <c r="B89" s="2" t="s">
        <v>9</v>
      </c>
      <c r="C89" s="3">
        <f>C80+C81+C82+C83+C84+C85+C86+C87+C88</f>
        <v>1332907.9010392772</v>
      </c>
      <c r="D89" s="3">
        <f t="shared" ref="D89:L89" si="12">D80+D81+D82+D83+D84+D85+D86+D87+D88</f>
        <v>1701968.5598249347</v>
      </c>
      <c r="E89" s="3">
        <f t="shared" si="12"/>
        <v>2243030.8497874727</v>
      </c>
      <c r="F89" s="3">
        <f t="shared" si="12"/>
        <v>2909827.3319200552</v>
      </c>
      <c r="G89" s="3">
        <f t="shared" si="12"/>
        <v>3589515.5260503655</v>
      </c>
      <c r="H89" s="3">
        <f t="shared" si="12"/>
        <v>4419844</v>
      </c>
      <c r="I89" s="3">
        <f t="shared" si="12"/>
        <v>5265833.8499999996</v>
      </c>
      <c r="J89" s="3">
        <f t="shared" si="12"/>
        <v>6122454.7604085384</v>
      </c>
      <c r="K89" s="3">
        <f t="shared" si="12"/>
        <v>6857739.8473713556</v>
      </c>
      <c r="L89" s="3">
        <f t="shared" si="12"/>
        <v>7782400.6872214042</v>
      </c>
    </row>
    <row r="90" spans="2:12" x14ac:dyDescent="0.25">
      <c r="B90" t="s">
        <v>52</v>
      </c>
      <c r="C90" s="1">
        <v>-56992.27</v>
      </c>
      <c r="D90" s="1">
        <v>-94206.9</v>
      </c>
      <c r="E90" s="1">
        <v>-117706.27805362463</v>
      </c>
      <c r="F90" s="1">
        <v>-113187.26095091504</v>
      </c>
      <c r="G90" s="1">
        <v>-136956.58575060719</v>
      </c>
      <c r="H90" s="1">
        <v>-138244</v>
      </c>
      <c r="I90" s="1">
        <v>-140909</v>
      </c>
      <c r="J90" s="1">
        <v>-144756</v>
      </c>
      <c r="K90" s="1">
        <v>-151359</v>
      </c>
      <c r="L90" s="1">
        <v>-157785</v>
      </c>
    </row>
    <row r="91" spans="2:12" x14ac:dyDescent="0.25">
      <c r="B91" s="4" t="s">
        <v>45</v>
      </c>
      <c r="C91" s="11">
        <f>C89+C90</f>
        <v>1275915.6310392772</v>
      </c>
      <c r="D91" s="11">
        <f t="shared" ref="D91:L91" si="13">D89+D90</f>
        <v>1607761.6598249348</v>
      </c>
      <c r="E91" s="11">
        <f t="shared" si="13"/>
        <v>2125324.5717338482</v>
      </c>
      <c r="F91" s="11">
        <f t="shared" si="13"/>
        <v>2796640.0709691402</v>
      </c>
      <c r="G91" s="11">
        <f t="shared" si="13"/>
        <v>3452558.9402997582</v>
      </c>
      <c r="H91" s="11">
        <f t="shared" si="13"/>
        <v>4281600</v>
      </c>
      <c r="I91" s="11">
        <f t="shared" si="13"/>
        <v>5124924.8499999996</v>
      </c>
      <c r="J91" s="11">
        <f t="shared" si="13"/>
        <v>5977698.7604085384</v>
      </c>
      <c r="K91" s="11">
        <f t="shared" si="13"/>
        <v>6706380.8473713556</v>
      </c>
      <c r="L91" s="11">
        <f t="shared" si="13"/>
        <v>7624615.6872214042</v>
      </c>
    </row>
    <row r="93" spans="2:12" x14ac:dyDescent="0.25">
      <c r="B93" s="2" t="s">
        <v>41</v>
      </c>
      <c r="C93" s="3">
        <v>25258717</v>
      </c>
      <c r="D93" s="3">
        <v>25975956</v>
      </c>
      <c r="E93" s="3">
        <v>26713561</v>
      </c>
      <c r="F93" s="3">
        <v>27472111</v>
      </c>
      <c r="G93" s="3">
        <v>28252200</v>
      </c>
      <c r="H93" s="3">
        <v>29121322</v>
      </c>
      <c r="I93" s="3">
        <v>30019511</v>
      </c>
      <c r="J93" s="3">
        <v>30945402</v>
      </c>
      <c r="K93" s="3">
        <v>31542000</v>
      </c>
      <c r="L93" s="3">
        <v>32883735</v>
      </c>
    </row>
    <row r="94" spans="2:12" x14ac:dyDescent="0.25">
      <c r="B94" s="2" t="s">
        <v>42</v>
      </c>
      <c r="C94" s="3">
        <f>C91*1000000/C93</f>
        <v>50513.873330908973</v>
      </c>
      <c r="D94" s="3">
        <f t="shared" ref="D94:L94" si="14">D91*1000000/D93</f>
        <v>61894.224790992674</v>
      </c>
      <c r="E94" s="3">
        <f t="shared" si="14"/>
        <v>79559.762613971543</v>
      </c>
      <c r="F94" s="3">
        <f t="shared" si="14"/>
        <v>101799.24181906298</v>
      </c>
      <c r="G94" s="3">
        <f t="shared" si="14"/>
        <v>122204.95891646521</v>
      </c>
      <c r="H94" s="3">
        <f t="shared" si="14"/>
        <v>147026.29228164846</v>
      </c>
      <c r="I94" s="3">
        <f t="shared" si="14"/>
        <v>170719.79786746026</v>
      </c>
      <c r="J94" s="3">
        <f t="shared" si="14"/>
        <v>193169.20686338274</v>
      </c>
      <c r="K94" s="3">
        <f t="shared" si="14"/>
        <v>212617.48929590246</v>
      </c>
      <c r="L94" s="3">
        <f t="shared" si="14"/>
        <v>231865.8658215499</v>
      </c>
    </row>
    <row r="96" spans="2:12" x14ac:dyDescent="0.25">
      <c r="B96" s="2" t="s">
        <v>62</v>
      </c>
    </row>
    <row r="97" spans="2:14" x14ac:dyDescent="0.25">
      <c r="B97" s="4" t="s">
        <v>0</v>
      </c>
      <c r="C97" s="4">
        <v>1992</v>
      </c>
      <c r="D97" s="4">
        <v>1993</v>
      </c>
      <c r="E97" s="4">
        <v>1994</v>
      </c>
      <c r="F97" s="4">
        <v>1995</v>
      </c>
      <c r="G97" s="4">
        <v>1996</v>
      </c>
      <c r="H97" s="4">
        <v>1997</v>
      </c>
      <c r="I97" s="4">
        <v>1998</v>
      </c>
      <c r="J97" s="4">
        <v>1999</v>
      </c>
      <c r="K97" s="4">
        <v>2000</v>
      </c>
      <c r="L97" s="4">
        <v>2001</v>
      </c>
      <c r="M97" s="4">
        <v>2002</v>
      </c>
      <c r="N97" s="4">
        <v>2003</v>
      </c>
    </row>
    <row r="98" spans="2:14" x14ac:dyDescent="0.25">
      <c r="B98" t="s">
        <v>57</v>
      </c>
      <c r="C98" s="10">
        <v>612402.18904849514</v>
      </c>
      <c r="D98" s="10">
        <v>631422.11169036059</v>
      </c>
      <c r="E98" s="10">
        <v>644718.26352145616</v>
      </c>
      <c r="F98" s="10">
        <v>682338.29573809099</v>
      </c>
      <c r="G98" s="10">
        <v>708741.33071377664</v>
      </c>
      <c r="H98" s="10">
        <v>726098</v>
      </c>
      <c r="I98" s="10">
        <v>739942</v>
      </c>
      <c r="J98" s="10">
        <v>770510</v>
      </c>
      <c r="K98" s="10">
        <v>796513.07626588212</v>
      </c>
      <c r="L98" s="10">
        <v>840275</v>
      </c>
      <c r="M98" s="10">
        <v>882106.41</v>
      </c>
      <c r="N98" s="10">
        <v>917395.25600000005</v>
      </c>
    </row>
    <row r="99" spans="2:14" x14ac:dyDescent="0.25">
      <c r="B99" t="s">
        <v>2</v>
      </c>
      <c r="C99" s="10">
        <v>13503.452681813529</v>
      </c>
      <c r="D99" s="10">
        <v>14607.95485813959</v>
      </c>
      <c r="E99" s="10">
        <v>16802.53275531259</v>
      </c>
      <c r="F99" s="10">
        <v>18767.937925788632</v>
      </c>
      <c r="G99" s="10">
        <v>20579.30805882168</v>
      </c>
      <c r="H99" s="10">
        <v>24097</v>
      </c>
      <c r="I99" s="10">
        <v>30699</v>
      </c>
      <c r="J99" s="10">
        <v>33488</v>
      </c>
      <c r="K99" s="10">
        <v>38143.619066925778</v>
      </c>
      <c r="L99" s="10">
        <v>43293</v>
      </c>
      <c r="M99" s="10">
        <v>49787</v>
      </c>
      <c r="N99" s="10">
        <v>58251</v>
      </c>
    </row>
    <row r="100" spans="2:14" x14ac:dyDescent="0.25">
      <c r="B100" t="s">
        <v>3</v>
      </c>
      <c r="C100" s="10">
        <v>104589.37362617881</v>
      </c>
      <c r="D100" s="10">
        <v>105244.34245352489</v>
      </c>
      <c r="E100" s="10">
        <v>105041.77285677475</v>
      </c>
      <c r="F100" s="10">
        <v>106750.44203975028</v>
      </c>
      <c r="G100" s="10">
        <v>111893.92365988948</v>
      </c>
      <c r="H100" s="10">
        <v>117489</v>
      </c>
      <c r="I100" s="10">
        <v>126886.94511</v>
      </c>
      <c r="J100" s="10">
        <v>131491</v>
      </c>
      <c r="K100" s="10">
        <v>137808.98200000002</v>
      </c>
      <c r="L100" s="10">
        <v>144647</v>
      </c>
      <c r="M100" s="10">
        <v>156218.76</v>
      </c>
      <c r="N100" s="10">
        <v>169653</v>
      </c>
    </row>
    <row r="101" spans="2:14" x14ac:dyDescent="0.25">
      <c r="B101" t="s">
        <v>4</v>
      </c>
      <c r="C101" s="10">
        <v>19766.27859430376</v>
      </c>
      <c r="D101" s="10">
        <v>19936.860659028069</v>
      </c>
      <c r="E101" s="10">
        <v>20328.784933233615</v>
      </c>
      <c r="F101" s="10">
        <v>21578.467657727484</v>
      </c>
      <c r="G101" s="10">
        <v>23977.386878274967</v>
      </c>
      <c r="H101" s="10">
        <v>24514</v>
      </c>
      <c r="I101" s="10">
        <v>25869.74</v>
      </c>
      <c r="J101" s="10">
        <v>26874</v>
      </c>
      <c r="K101" s="10">
        <v>28454.08849182459</v>
      </c>
      <c r="L101" s="10">
        <v>29297</v>
      </c>
      <c r="M101" s="10">
        <v>30200.453999999998</v>
      </c>
      <c r="N101" s="10">
        <v>31669.077107999998</v>
      </c>
    </row>
    <row r="102" spans="2:14" x14ac:dyDescent="0.25">
      <c r="B102" t="s">
        <v>5</v>
      </c>
      <c r="C102" s="10">
        <v>68860</v>
      </c>
      <c r="D102" s="10">
        <v>58955</v>
      </c>
      <c r="E102" s="10">
        <v>59783</v>
      </c>
      <c r="F102" s="10">
        <v>50983</v>
      </c>
      <c r="G102" s="10">
        <v>54868</v>
      </c>
      <c r="H102" s="10">
        <v>59341.333051943904</v>
      </c>
      <c r="I102" s="10">
        <v>65187</v>
      </c>
      <c r="J102" s="10">
        <v>70866</v>
      </c>
      <c r="K102" s="10">
        <v>76817.569621664283</v>
      </c>
      <c r="L102" s="10">
        <v>83494</v>
      </c>
      <c r="M102" s="10">
        <v>92678.34</v>
      </c>
      <c r="N102" s="10">
        <v>102872</v>
      </c>
    </row>
    <row r="103" spans="2:14" x14ac:dyDescent="0.25">
      <c r="B103" t="s">
        <v>58</v>
      </c>
      <c r="C103" s="10">
        <v>202206.54585122515</v>
      </c>
      <c r="D103" s="10">
        <v>201370.04580937489</v>
      </c>
      <c r="E103" s="10">
        <v>203683.90577485162</v>
      </c>
      <c r="F103" s="10">
        <v>210812.54435111652</v>
      </c>
      <c r="G103" s="10">
        <v>218104.68848734669</v>
      </c>
      <c r="H103" s="10">
        <v>229134</v>
      </c>
      <c r="I103" s="10">
        <v>239830</v>
      </c>
      <c r="J103" s="10">
        <v>254114</v>
      </c>
      <c r="K103" s="10">
        <v>270566.53535326041</v>
      </c>
      <c r="L103" s="10">
        <v>288718</v>
      </c>
      <c r="M103" s="10">
        <v>308928.26</v>
      </c>
      <c r="N103" s="10">
        <v>329009</v>
      </c>
    </row>
    <row r="104" spans="2:14" x14ac:dyDescent="0.25">
      <c r="B104" t="s">
        <v>7</v>
      </c>
      <c r="C104" s="10">
        <v>66190.670151982835</v>
      </c>
      <c r="D104" s="10">
        <v>66255.739896633328</v>
      </c>
      <c r="E104" s="10">
        <v>66875.086410146294</v>
      </c>
      <c r="F104" s="10">
        <v>70833.313101486303</v>
      </c>
      <c r="G104" s="10">
        <v>71597.44410422894</v>
      </c>
      <c r="H104" s="10">
        <v>75099</v>
      </c>
      <c r="I104" s="10">
        <v>79755.138000000006</v>
      </c>
      <c r="J104" s="10">
        <v>84403</v>
      </c>
      <c r="K104" s="10">
        <v>89515.29</v>
      </c>
      <c r="L104" s="10">
        <v>95154</v>
      </c>
      <c r="M104" s="10">
        <v>101243.856</v>
      </c>
      <c r="N104" s="10">
        <v>106419.45420016086</v>
      </c>
    </row>
    <row r="105" spans="2:14" x14ac:dyDescent="0.25">
      <c r="B105" t="s">
        <v>8</v>
      </c>
      <c r="C105" s="10">
        <v>127971</v>
      </c>
      <c r="D105" s="10">
        <v>134103</v>
      </c>
      <c r="E105" s="10">
        <v>137727</v>
      </c>
      <c r="F105" s="10">
        <v>138510</v>
      </c>
      <c r="G105" s="10">
        <v>139058</v>
      </c>
      <c r="H105" s="10">
        <v>149761.5</v>
      </c>
      <c r="I105" s="10">
        <v>158089</v>
      </c>
      <c r="J105" s="10">
        <v>164568</v>
      </c>
      <c r="K105" s="10">
        <v>172291.21953684604</v>
      </c>
      <c r="L105" s="10">
        <v>177911</v>
      </c>
      <c r="M105" s="10">
        <v>186485.07</v>
      </c>
      <c r="N105" s="10">
        <v>194710.82873799998</v>
      </c>
    </row>
    <row r="106" spans="2:14" x14ac:dyDescent="0.25">
      <c r="B106" t="s">
        <v>12</v>
      </c>
      <c r="C106" s="10">
        <v>117418.85216339405</v>
      </c>
      <c r="D106" s="10">
        <v>112879.20087493143</v>
      </c>
      <c r="E106" s="10">
        <v>112786.60822256884</v>
      </c>
      <c r="F106" s="10">
        <v>109763.05417260173</v>
      </c>
      <c r="G106" s="10">
        <v>111472.60123171403</v>
      </c>
      <c r="H106" s="10">
        <v>115006.5</v>
      </c>
      <c r="I106" s="10">
        <v>118114.19500000001</v>
      </c>
      <c r="J106" s="10">
        <v>122207</v>
      </c>
      <c r="K106" s="10">
        <v>126567.19919482883</v>
      </c>
      <c r="L106" s="10">
        <v>130987</v>
      </c>
      <c r="M106" s="10">
        <v>136307.443</v>
      </c>
      <c r="N106" s="10">
        <v>141880.01461500002</v>
      </c>
    </row>
    <row r="107" spans="2:14" x14ac:dyDescent="0.25">
      <c r="B107" s="2" t="s">
        <v>59</v>
      </c>
      <c r="C107" s="12">
        <f>SUM(C98:C106)</f>
        <v>1332908.3621173932</v>
      </c>
      <c r="D107" s="12">
        <f t="shared" ref="D107:N107" si="15">SUM(D98:D106)</f>
        <v>1344774.2562419928</v>
      </c>
      <c r="E107" s="12">
        <f t="shared" si="15"/>
        <v>1367746.9544743439</v>
      </c>
      <c r="F107" s="12">
        <f t="shared" si="15"/>
        <v>1410337.0549865619</v>
      </c>
      <c r="G107" s="12">
        <f t="shared" si="15"/>
        <v>1460292.6831340524</v>
      </c>
      <c r="H107" s="12">
        <f t="shared" si="15"/>
        <v>1520540.3330519439</v>
      </c>
      <c r="I107" s="12">
        <f t="shared" si="15"/>
        <v>1584373.0181100001</v>
      </c>
      <c r="J107" s="12">
        <f t="shared" si="15"/>
        <v>1658521</v>
      </c>
      <c r="K107" s="12">
        <f t="shared" si="15"/>
        <v>1736677.5795312321</v>
      </c>
      <c r="L107" s="12">
        <f t="shared" si="15"/>
        <v>1833776</v>
      </c>
      <c r="M107" s="12">
        <f t="shared" si="15"/>
        <v>1943955.5929999999</v>
      </c>
      <c r="N107" s="12">
        <f t="shared" si="15"/>
        <v>2051859.6306611609</v>
      </c>
    </row>
    <row r="108" spans="2:14" x14ac:dyDescent="0.25">
      <c r="B108" t="s">
        <v>52</v>
      </c>
      <c r="C108" s="10">
        <v>-56992.27</v>
      </c>
      <c r="D108" s="10">
        <v>-63766.632075694855</v>
      </c>
      <c r="E108" s="10">
        <v>-68805.274515079829</v>
      </c>
      <c r="F108" s="10">
        <v>-65089.789691265512</v>
      </c>
      <c r="G108" s="10">
        <v>-58580.810722138966</v>
      </c>
      <c r="H108" s="10">
        <v>-72327</v>
      </c>
      <c r="I108" s="10">
        <v>-78547.122000000003</v>
      </c>
      <c r="J108" s="10">
        <v>-81229</v>
      </c>
      <c r="K108" s="10">
        <v>-82358.711471557923</v>
      </c>
      <c r="L108" s="10">
        <v>-84417.679258346878</v>
      </c>
      <c r="M108" s="10">
        <v>-86781.374277580588</v>
      </c>
      <c r="N108" s="10">
        <v>-89818.722377295897</v>
      </c>
    </row>
    <row r="109" spans="2:14" x14ac:dyDescent="0.25">
      <c r="B109" s="4" t="s">
        <v>60</v>
      </c>
      <c r="C109" s="19">
        <f t="shared" ref="C109" si="16">C107+C108</f>
        <v>1275916.0921173932</v>
      </c>
      <c r="D109" s="19">
        <f>D107+D108</f>
        <v>1281007.624166298</v>
      </c>
      <c r="E109" s="19">
        <f t="shared" ref="E109:N109" si="17">E107+E108</f>
        <v>1298941.6799592641</v>
      </c>
      <c r="F109" s="19">
        <f t="shared" si="17"/>
        <v>1345247.2652952964</v>
      </c>
      <c r="G109" s="19">
        <f t="shared" si="17"/>
        <v>1401711.8724119135</v>
      </c>
      <c r="H109" s="19">
        <f t="shared" si="17"/>
        <v>1448213.3330519439</v>
      </c>
      <c r="I109" s="19">
        <f t="shared" si="17"/>
        <v>1505825.8961100001</v>
      </c>
      <c r="J109" s="19">
        <f t="shared" si="17"/>
        <v>1577292</v>
      </c>
      <c r="K109" s="19">
        <f t="shared" si="17"/>
        <v>1654318.8680596743</v>
      </c>
      <c r="L109" s="19">
        <f t="shared" si="17"/>
        <v>1749358.3207416532</v>
      </c>
      <c r="M109" s="19">
        <f t="shared" si="17"/>
        <v>1857174.2187224193</v>
      </c>
      <c r="N109" s="19">
        <f t="shared" si="17"/>
        <v>1962040.9082838651</v>
      </c>
    </row>
    <row r="111" spans="2:14" x14ac:dyDescent="0.25">
      <c r="B111" s="12" t="s">
        <v>61</v>
      </c>
      <c r="C111" s="12">
        <f>C109*1000000/C112</f>
        <v>50513.891585126556</v>
      </c>
      <c r="D111" s="12">
        <f t="shared" ref="D111:N111" si="18">D109*1000000/D112</f>
        <v>49315.129120418045</v>
      </c>
      <c r="E111" s="12">
        <f t="shared" si="18"/>
        <v>48624.804456405647</v>
      </c>
      <c r="F111" s="12">
        <f t="shared" si="18"/>
        <v>48967.742788142357</v>
      </c>
      <c r="G111" s="12">
        <f t="shared" si="18"/>
        <v>49614.255612374029</v>
      </c>
      <c r="H111" s="12">
        <f t="shared" si="18"/>
        <v>49730.343047336377</v>
      </c>
      <c r="I111" s="12">
        <f t="shared" si="18"/>
        <v>50161.573121893955</v>
      </c>
      <c r="J111" s="12">
        <f t="shared" si="18"/>
        <v>50970.157052734357</v>
      </c>
      <c r="K111" s="12">
        <f t="shared" si="18"/>
        <v>52448.12846552769</v>
      </c>
      <c r="L111" s="12">
        <f t="shared" si="18"/>
        <v>53198.285436300146</v>
      </c>
      <c r="M111" s="12">
        <f t="shared" si="18"/>
        <v>55298.375792291372</v>
      </c>
      <c r="N111" s="12">
        <f t="shared" si="18"/>
        <v>57286.621951444875</v>
      </c>
    </row>
    <row r="112" spans="2:14" x14ac:dyDescent="0.25">
      <c r="B112" s="12" t="s">
        <v>41</v>
      </c>
      <c r="C112" s="12">
        <v>25258717</v>
      </c>
      <c r="D112" s="12">
        <v>25975956</v>
      </c>
      <c r="E112" s="12">
        <v>26713561</v>
      </c>
      <c r="F112" s="12">
        <v>27472111</v>
      </c>
      <c r="G112" s="12">
        <v>28252200</v>
      </c>
      <c r="H112" s="12">
        <v>29121322</v>
      </c>
      <c r="I112" s="12">
        <v>30019511</v>
      </c>
      <c r="J112" s="12">
        <v>30945402</v>
      </c>
      <c r="K112" s="12">
        <v>31542000</v>
      </c>
      <c r="L112" s="12">
        <v>32883735</v>
      </c>
      <c r="M112" s="12">
        <v>33584607</v>
      </c>
      <c r="N112" s="12">
        <v>34249548</v>
      </c>
    </row>
    <row r="115" spans="2:14" x14ac:dyDescent="0.25">
      <c r="B115" s="2" t="s">
        <v>47</v>
      </c>
      <c r="N115" t="s">
        <v>15</v>
      </c>
    </row>
    <row r="116" spans="2:14" x14ac:dyDescent="0.25">
      <c r="B116" s="4" t="s">
        <v>0</v>
      </c>
      <c r="C116" s="4">
        <v>2001</v>
      </c>
      <c r="D116" s="4">
        <v>2002</v>
      </c>
      <c r="E116" s="4">
        <v>2003</v>
      </c>
      <c r="F116" s="4">
        <v>2004</v>
      </c>
      <c r="G116" s="4">
        <v>2005</v>
      </c>
      <c r="H116" s="4">
        <v>2006</v>
      </c>
      <c r="I116" s="4">
        <v>2007</v>
      </c>
      <c r="J116" s="4">
        <v>2008</v>
      </c>
      <c r="K116" s="4">
        <v>2009</v>
      </c>
      <c r="L116" s="4">
        <v>2010</v>
      </c>
      <c r="M116" s="4">
        <v>2011</v>
      </c>
      <c r="N116" s="4">
        <v>2012</v>
      </c>
    </row>
    <row r="117" spans="2:14" x14ac:dyDescent="0.25">
      <c r="B117" s="2" t="s">
        <v>16</v>
      </c>
      <c r="C117" s="3">
        <f t="shared" ref="C117:N117" si="19">C118+C119+C120</f>
        <v>2636193</v>
      </c>
      <c r="D117" s="3">
        <f t="shared" si="19"/>
        <v>2988383</v>
      </c>
      <c r="E117" s="3">
        <f t="shared" si="19"/>
        <v>3479646</v>
      </c>
      <c r="F117" s="3">
        <f t="shared" si="19"/>
        <v>4116444</v>
      </c>
      <c r="G117" s="3">
        <f t="shared" si="19"/>
        <v>4410478</v>
      </c>
      <c r="H117" s="3">
        <f t="shared" si="19"/>
        <v>4708556</v>
      </c>
      <c r="I117" s="3">
        <f t="shared" si="19"/>
        <v>5413257.247170113</v>
      </c>
      <c r="J117" s="3">
        <f t="shared" si="19"/>
        <v>6374475.5222407319</v>
      </c>
      <c r="K117" s="3">
        <f t="shared" si="19"/>
        <v>6945213.0266903266</v>
      </c>
      <c r="L117" s="3">
        <f t="shared" si="19"/>
        <v>8054115.362556126</v>
      </c>
      <c r="M117" s="3">
        <f t="shared" si="19"/>
        <v>9216799.3311194647</v>
      </c>
      <c r="N117" s="3">
        <f t="shared" si="19"/>
        <v>11033444.921972105</v>
      </c>
    </row>
    <row r="118" spans="2:14" x14ac:dyDescent="0.25">
      <c r="B118" t="s">
        <v>17</v>
      </c>
      <c r="C118" s="1">
        <v>1945945</v>
      </c>
      <c r="D118" s="1">
        <v>2236209</v>
      </c>
      <c r="E118" s="1">
        <v>2641586</v>
      </c>
      <c r="F118" s="1">
        <v>3122896</v>
      </c>
      <c r="G118" s="1">
        <v>3272143</v>
      </c>
      <c r="H118" s="1">
        <v>3452690</v>
      </c>
      <c r="I118" s="1">
        <v>3983327.3091701125</v>
      </c>
      <c r="J118" s="1">
        <v>4700326.2248207321</v>
      </c>
      <c r="K118" s="1">
        <v>5187079.8313206146</v>
      </c>
      <c r="L118" s="1">
        <v>5757658.6127658831</v>
      </c>
      <c r="M118" s="1">
        <v>6545371.7939944183</v>
      </c>
      <c r="N118" s="1">
        <v>7854446.1527933013</v>
      </c>
    </row>
    <row r="119" spans="2:14" x14ac:dyDescent="0.25">
      <c r="B119" t="s">
        <v>18</v>
      </c>
      <c r="C119" s="1">
        <v>459448</v>
      </c>
      <c r="D119" s="1">
        <v>502800</v>
      </c>
      <c r="E119" s="1">
        <v>563136</v>
      </c>
      <c r="F119" s="1">
        <v>669021</v>
      </c>
      <c r="G119" s="1">
        <v>791823</v>
      </c>
      <c r="H119" s="1">
        <v>867772</v>
      </c>
      <c r="I119" s="1">
        <v>990995.62399999995</v>
      </c>
      <c r="J119" s="1">
        <v>1169374.8363199998</v>
      </c>
      <c r="K119" s="1">
        <v>1135527.0447425353</v>
      </c>
      <c r="L119" s="1">
        <v>1511973</v>
      </c>
      <c r="M119" s="1">
        <v>1735061</v>
      </c>
      <c r="N119" s="1">
        <v>2064722.5899999999</v>
      </c>
    </row>
    <row r="120" spans="2:14" x14ac:dyDescent="0.25">
      <c r="B120" t="s">
        <v>19</v>
      </c>
      <c r="C120" s="1">
        <v>230800</v>
      </c>
      <c r="D120" s="1">
        <v>249374</v>
      </c>
      <c r="E120" s="1">
        <v>274924</v>
      </c>
      <c r="F120" s="1">
        <v>324527</v>
      </c>
      <c r="G120" s="1">
        <v>346512</v>
      </c>
      <c r="H120" s="1">
        <v>388094</v>
      </c>
      <c r="I120" s="1">
        <v>438934.31400000001</v>
      </c>
      <c r="J120" s="1">
        <v>504774.46109999996</v>
      </c>
      <c r="K120" s="1">
        <v>622606.15062717721</v>
      </c>
      <c r="L120" s="1">
        <v>784483.74979024334</v>
      </c>
      <c r="M120" s="1">
        <v>936366.53712504602</v>
      </c>
      <c r="N120" s="1">
        <v>1114276.1791788046</v>
      </c>
    </row>
    <row r="121" spans="2:14" x14ac:dyDescent="0.25">
      <c r="B121" s="2" t="s">
        <v>20</v>
      </c>
      <c r="C121" s="3">
        <v>153660</v>
      </c>
      <c r="D121" s="3">
        <v>172989</v>
      </c>
      <c r="E121" s="3">
        <v>187693</v>
      </c>
      <c r="F121" s="3">
        <v>207025</v>
      </c>
      <c r="G121" s="3">
        <v>225658</v>
      </c>
      <c r="H121" s="3">
        <v>241454</v>
      </c>
      <c r="I121" s="3">
        <v>277189</v>
      </c>
      <c r="J121" s="3">
        <v>296592.23</v>
      </c>
      <c r="K121" s="3">
        <v>399715.41149740783</v>
      </c>
      <c r="L121" s="3">
        <v>459672.72322201898</v>
      </c>
      <c r="M121" s="3">
        <v>541918.82337892137</v>
      </c>
      <c r="N121" s="3">
        <v>641902.8462923324</v>
      </c>
    </row>
    <row r="122" spans="2:14" x14ac:dyDescent="0.25">
      <c r="B122" t="s">
        <v>21</v>
      </c>
      <c r="C122" s="3">
        <f t="shared" ref="C122:N122" si="20">C123+C124+C125+C126+C127</f>
        <v>1638459</v>
      </c>
      <c r="D122" s="3">
        <f t="shared" si="20"/>
        <v>2051559</v>
      </c>
      <c r="E122" s="3">
        <f t="shared" si="20"/>
        <v>2538485</v>
      </c>
      <c r="F122" s="3">
        <f t="shared" si="20"/>
        <v>2899263</v>
      </c>
      <c r="G122" s="3">
        <f t="shared" si="20"/>
        <v>3316757</v>
      </c>
      <c r="H122" s="3">
        <f t="shared" si="20"/>
        <v>3723978</v>
      </c>
      <c r="I122" s="3">
        <f t="shared" si="20"/>
        <v>4431056.5779999997</v>
      </c>
      <c r="J122" s="3">
        <f t="shared" si="20"/>
        <v>5194433.8077119999</v>
      </c>
      <c r="K122" s="3">
        <f t="shared" si="20"/>
        <v>6193764.8670492284</v>
      </c>
      <c r="L122" s="3">
        <f t="shared" si="20"/>
        <v>6953753.5899966173</v>
      </c>
      <c r="M122" s="3">
        <f t="shared" si="20"/>
        <v>8208719.9228931544</v>
      </c>
      <c r="N122" s="3">
        <f t="shared" si="20"/>
        <v>9893904.0474060457</v>
      </c>
    </row>
    <row r="123" spans="2:14" x14ac:dyDescent="0.25">
      <c r="B123" t="s">
        <v>22</v>
      </c>
      <c r="C123" s="1">
        <v>159979</v>
      </c>
      <c r="D123" s="1">
        <v>220000</v>
      </c>
      <c r="E123" s="1">
        <v>288200</v>
      </c>
      <c r="F123" s="1">
        <v>357368</v>
      </c>
      <c r="G123" s="1">
        <v>457431</v>
      </c>
      <c r="H123" s="1">
        <v>576363</v>
      </c>
      <c r="I123" s="1">
        <v>742931.90700000001</v>
      </c>
      <c r="J123" s="1">
        <v>839513.05490999995</v>
      </c>
      <c r="K123" s="1">
        <v>941094.13455410989</v>
      </c>
      <c r="L123" s="1">
        <v>1072847.3133916853</v>
      </c>
      <c r="M123" s="1">
        <v>1255231.3566682716</v>
      </c>
      <c r="N123" s="1">
        <v>1543934.5687019741</v>
      </c>
    </row>
    <row r="124" spans="2:14" x14ac:dyDescent="0.25">
      <c r="B124" t="s">
        <v>3</v>
      </c>
      <c r="C124" s="1">
        <v>762400</v>
      </c>
      <c r="D124" s="1">
        <v>866228</v>
      </c>
      <c r="E124" s="1">
        <v>1002827</v>
      </c>
      <c r="F124" s="1">
        <v>1129558</v>
      </c>
      <c r="G124" s="1">
        <v>1269145</v>
      </c>
      <c r="H124" s="1">
        <v>1395282</v>
      </c>
      <c r="I124" s="1">
        <v>1625503.53</v>
      </c>
      <c r="J124" s="1">
        <v>1935974.70423</v>
      </c>
      <c r="K124" s="1">
        <v>2434754.4306459893</v>
      </c>
      <c r="L124" s="1">
        <v>2627117</v>
      </c>
      <c r="M124" s="1">
        <v>3152540</v>
      </c>
      <c r="N124" s="1">
        <v>3751522.5999999996</v>
      </c>
    </row>
    <row r="125" spans="2:14" x14ac:dyDescent="0.25">
      <c r="B125" t="s">
        <v>23</v>
      </c>
      <c r="C125" s="1">
        <v>196860</v>
      </c>
      <c r="D125" s="1">
        <v>209640</v>
      </c>
      <c r="E125" s="1">
        <v>227081</v>
      </c>
      <c r="F125" s="1">
        <v>244977</v>
      </c>
      <c r="G125" s="1">
        <v>271925</v>
      </c>
      <c r="H125" s="1">
        <v>276915</v>
      </c>
      <c r="I125" s="1">
        <v>335897.89500000002</v>
      </c>
      <c r="J125" s="1">
        <v>421215.96033000003</v>
      </c>
      <c r="K125" s="1">
        <v>479767.60428836959</v>
      </c>
      <c r="L125" s="1">
        <v>571129.74150094006</v>
      </c>
      <c r="M125" s="1">
        <v>684846.84419782273</v>
      </c>
      <c r="N125" s="1">
        <v>835513.14992134366</v>
      </c>
    </row>
    <row r="126" spans="2:14" x14ac:dyDescent="0.25">
      <c r="B126" t="s">
        <v>24</v>
      </c>
      <c r="C126" s="1">
        <v>43840</v>
      </c>
      <c r="D126" s="1">
        <v>48666</v>
      </c>
      <c r="E126" s="1">
        <v>53925</v>
      </c>
      <c r="F126" s="1">
        <v>61474</v>
      </c>
      <c r="G126" s="1">
        <v>68605</v>
      </c>
      <c r="H126" s="1">
        <v>75809</v>
      </c>
      <c r="I126" s="1">
        <v>84981.888999999996</v>
      </c>
      <c r="J126" s="1">
        <v>93310.114121999999</v>
      </c>
      <c r="K126" s="1">
        <v>104263.36640590873</v>
      </c>
      <c r="L126" s="1">
        <v>113691.404275915</v>
      </c>
      <c r="M126" s="1">
        <v>125822.5811669213</v>
      </c>
      <c r="N126" s="1">
        <v>144695.96834195949</v>
      </c>
    </row>
    <row r="127" spans="2:14" x14ac:dyDescent="0.25">
      <c r="B127" t="s">
        <v>5</v>
      </c>
      <c r="C127" s="1">
        <v>475380</v>
      </c>
      <c r="D127" s="1">
        <v>707025</v>
      </c>
      <c r="E127" s="1">
        <v>966452</v>
      </c>
      <c r="F127" s="1">
        <v>1105886</v>
      </c>
      <c r="G127" s="1">
        <v>1249651</v>
      </c>
      <c r="H127" s="1">
        <v>1399609</v>
      </c>
      <c r="I127" s="1">
        <v>1641741.3570000001</v>
      </c>
      <c r="J127" s="1">
        <v>1904419.9741199999</v>
      </c>
      <c r="K127" s="1">
        <v>2233885.3311548503</v>
      </c>
      <c r="L127" s="1">
        <v>2568968.1308280774</v>
      </c>
      <c r="M127" s="1">
        <v>2990279.1408601394</v>
      </c>
      <c r="N127" s="1">
        <v>3618237.7604407687</v>
      </c>
    </row>
    <row r="128" spans="2:14" x14ac:dyDescent="0.25">
      <c r="B128" s="2" t="s">
        <v>25</v>
      </c>
      <c r="C128" s="3">
        <f t="shared" ref="C128:N128" si="21">C129+C130+C131+C132+C133+C134+C135+C136+C137+C138</f>
        <v>4139962</v>
      </c>
      <c r="D128" s="3">
        <f t="shared" si="21"/>
        <v>4617402</v>
      </c>
      <c r="E128" s="3">
        <f t="shared" si="21"/>
        <v>5174913</v>
      </c>
      <c r="F128" s="3">
        <f t="shared" si="21"/>
        <v>5870447</v>
      </c>
      <c r="G128" s="3">
        <f t="shared" si="21"/>
        <v>6786597</v>
      </c>
      <c r="H128" s="3">
        <f t="shared" si="21"/>
        <v>7773898</v>
      </c>
      <c r="I128" s="3">
        <f t="shared" si="21"/>
        <v>9076622.4680000003</v>
      </c>
      <c r="J128" s="3">
        <f t="shared" si="21"/>
        <v>10846586.806312</v>
      </c>
      <c r="K128" s="3">
        <f t="shared" si="21"/>
        <v>12300071.809066726</v>
      </c>
      <c r="L128" s="3">
        <f t="shared" si="21"/>
        <v>14188184.869138699</v>
      </c>
      <c r="M128" s="3">
        <f t="shared" si="21"/>
        <v>16525870.477221364</v>
      </c>
      <c r="N128" s="3">
        <f t="shared" si="21"/>
        <v>19618090.449848834</v>
      </c>
    </row>
    <row r="129" spans="2:14" x14ac:dyDescent="0.25">
      <c r="B129" t="s">
        <v>26</v>
      </c>
      <c r="C129" s="1">
        <v>1182797</v>
      </c>
      <c r="D129" s="1">
        <v>1298349</v>
      </c>
      <c r="E129" s="1">
        <v>1454527</v>
      </c>
      <c r="F129" s="1">
        <v>1593717</v>
      </c>
      <c r="G129" s="1">
        <v>1752826</v>
      </c>
      <c r="H129" s="1">
        <v>2044421</v>
      </c>
      <c r="I129" s="1">
        <v>2416505.622</v>
      </c>
      <c r="J129" s="1">
        <v>2875641.6901799999</v>
      </c>
      <c r="K129" s="1">
        <v>3341496.0039999997</v>
      </c>
      <c r="L129" s="1">
        <v>3909550.3246800001</v>
      </c>
      <c r="M129" s="1">
        <v>4597631.3041859772</v>
      </c>
      <c r="N129" s="1">
        <v>5494169.4085022435</v>
      </c>
    </row>
    <row r="130" spans="2:14" x14ac:dyDescent="0.25">
      <c r="B130" t="s">
        <v>27</v>
      </c>
      <c r="C130" s="1">
        <v>250978</v>
      </c>
      <c r="D130" s="1">
        <v>269120</v>
      </c>
      <c r="E130" s="1">
        <v>286883</v>
      </c>
      <c r="F130" s="1">
        <v>319365</v>
      </c>
      <c r="G130" s="1">
        <v>394417</v>
      </c>
      <c r="H130" s="1">
        <v>459584</v>
      </c>
      <c r="I130" s="1">
        <v>559722</v>
      </c>
      <c r="J130" s="1">
        <v>649277.52</v>
      </c>
      <c r="K130" s="1">
        <v>635413.70600521937</v>
      </c>
      <c r="L130" s="1">
        <v>754036.67187462398</v>
      </c>
      <c r="M130" s="1">
        <v>856438.97387786594</v>
      </c>
      <c r="N130" s="1">
        <v>1010597.9891758817</v>
      </c>
    </row>
    <row r="131" spans="2:14" x14ac:dyDescent="0.25">
      <c r="B131" t="s">
        <v>28</v>
      </c>
      <c r="C131" s="1">
        <v>487062</v>
      </c>
      <c r="D131" s="1">
        <v>526710</v>
      </c>
      <c r="E131" s="1">
        <v>577977</v>
      </c>
      <c r="F131" s="1">
        <v>637720</v>
      </c>
      <c r="G131" s="1">
        <v>706291</v>
      </c>
      <c r="H131" s="1">
        <v>769830</v>
      </c>
      <c r="I131" s="1">
        <v>886844.16</v>
      </c>
      <c r="J131" s="1">
        <v>1037607.6671999998</v>
      </c>
      <c r="K131" s="1">
        <v>1409635.6239552798</v>
      </c>
      <c r="L131" s="1">
        <v>1646703.62475914</v>
      </c>
      <c r="M131" s="1">
        <v>1996101.5084641818</v>
      </c>
      <c r="N131" s="1">
        <v>2365380.2875300557</v>
      </c>
    </row>
    <row r="132" spans="2:14" x14ac:dyDescent="0.25">
      <c r="B132" t="s">
        <v>29</v>
      </c>
      <c r="C132" s="1">
        <v>112783</v>
      </c>
      <c r="D132" s="1">
        <v>130496</v>
      </c>
      <c r="E132" s="1">
        <v>161623</v>
      </c>
      <c r="F132" s="1">
        <v>206877</v>
      </c>
      <c r="G132" s="1">
        <v>277216</v>
      </c>
      <c r="H132" s="1">
        <v>374241</v>
      </c>
      <c r="I132" s="1">
        <v>487131.5</v>
      </c>
      <c r="J132" s="1">
        <v>611350.03249999986</v>
      </c>
      <c r="K132" s="1">
        <v>596230.1</v>
      </c>
      <c r="L132" s="1">
        <v>691626.91599999997</v>
      </c>
      <c r="M132" s="1">
        <v>811264.51197040617</v>
      </c>
      <c r="N132" s="1">
        <v>1022193.2850827117</v>
      </c>
    </row>
    <row r="133" spans="2:14" x14ac:dyDescent="0.25">
      <c r="B133" t="s">
        <v>30</v>
      </c>
      <c r="C133" s="1">
        <v>140000</v>
      </c>
      <c r="D133" s="1">
        <v>179715</v>
      </c>
      <c r="E133" s="1">
        <v>204766</v>
      </c>
      <c r="F133" s="1">
        <v>229370</v>
      </c>
      <c r="G133" s="1">
        <v>265261</v>
      </c>
      <c r="H133" s="1">
        <v>299734</v>
      </c>
      <c r="I133" s="1">
        <v>345000</v>
      </c>
      <c r="J133" s="1">
        <v>403727</v>
      </c>
      <c r="K133" s="1">
        <v>477491.97745919402</v>
      </c>
      <c r="L133" s="1">
        <v>567822.223642</v>
      </c>
      <c r="M133" s="1">
        <v>666215.91666783823</v>
      </c>
      <c r="N133" s="1">
        <v>799459.10000140581</v>
      </c>
    </row>
    <row r="134" spans="2:14" x14ac:dyDescent="0.25">
      <c r="B134" t="s">
        <v>31</v>
      </c>
      <c r="C134" s="1">
        <v>936440</v>
      </c>
      <c r="D134" s="1">
        <v>1008089</v>
      </c>
      <c r="E134" s="1">
        <v>1135252</v>
      </c>
      <c r="F134" s="1">
        <v>1270108</v>
      </c>
      <c r="G134" s="1">
        <v>1520109</v>
      </c>
      <c r="H134" s="1">
        <v>1723571</v>
      </c>
      <c r="I134" s="1">
        <v>1982106.65</v>
      </c>
      <c r="J134" s="1">
        <v>2378527.98</v>
      </c>
      <c r="K134" s="1">
        <v>2532769.6630414436</v>
      </c>
      <c r="L134" s="1">
        <v>2848854.69341233</v>
      </c>
      <c r="M134" s="1">
        <v>3233197.7484621997</v>
      </c>
      <c r="N134" s="1">
        <v>3815173.3431853955</v>
      </c>
    </row>
    <row r="135" spans="2:14" x14ac:dyDescent="0.25">
      <c r="B135" t="s">
        <v>32</v>
      </c>
      <c r="C135" s="1">
        <v>640649</v>
      </c>
      <c r="D135" s="1">
        <v>754654</v>
      </c>
      <c r="E135" s="1">
        <v>866917</v>
      </c>
      <c r="F135" s="1">
        <v>1076215</v>
      </c>
      <c r="G135" s="1">
        <v>1278881</v>
      </c>
      <c r="H135" s="1">
        <v>1440913</v>
      </c>
      <c r="I135" s="1">
        <v>1652556</v>
      </c>
      <c r="J135" s="1">
        <v>2026815</v>
      </c>
      <c r="K135" s="1">
        <v>2282763.2553045796</v>
      </c>
      <c r="L135" s="1">
        <v>2579522.4784941748</v>
      </c>
      <c r="M135" s="1">
        <v>2985561.8894596584</v>
      </c>
      <c r="N135" s="1">
        <v>3493107.4106678003</v>
      </c>
    </row>
    <row r="136" spans="2:14" x14ac:dyDescent="0.25">
      <c r="B136" t="s">
        <v>33</v>
      </c>
      <c r="C136" s="1">
        <v>188733</v>
      </c>
      <c r="D136" s="1">
        <v>211372</v>
      </c>
      <c r="E136" s="1">
        <v>223409</v>
      </c>
      <c r="F136" s="1">
        <v>236813</v>
      </c>
      <c r="G136" s="1">
        <v>251022</v>
      </c>
      <c r="H136" s="1">
        <v>268594</v>
      </c>
      <c r="I136" s="1">
        <v>289617</v>
      </c>
      <c r="J136" s="1">
        <v>333059.55</v>
      </c>
      <c r="K136" s="1">
        <v>392506.54628918169</v>
      </c>
      <c r="L136" s="1">
        <v>455307.59369545075</v>
      </c>
      <c r="M136" s="1">
        <v>519819.91484299116</v>
      </c>
      <c r="N136" s="1">
        <v>610788.39994051459</v>
      </c>
    </row>
    <row r="137" spans="2:14" x14ac:dyDescent="0.25">
      <c r="B137" t="s">
        <v>34</v>
      </c>
      <c r="C137" s="1">
        <v>118972</v>
      </c>
      <c r="D137" s="1">
        <v>151993</v>
      </c>
      <c r="E137" s="1">
        <v>174789</v>
      </c>
      <c r="F137" s="1">
        <v>200933</v>
      </c>
      <c r="G137" s="1">
        <v>233032</v>
      </c>
      <c r="H137" s="1">
        <v>275726</v>
      </c>
      <c r="I137" s="1">
        <v>327658</v>
      </c>
      <c r="J137" s="1">
        <v>383359.86</v>
      </c>
      <c r="K137" s="1">
        <v>454990.29139263975</v>
      </c>
      <c r="L137" s="1">
        <v>532338.64092938846</v>
      </c>
      <c r="M137" s="1">
        <v>627520.1866341359</v>
      </c>
      <c r="N137" s="1">
        <v>737963.73948174377</v>
      </c>
    </row>
    <row r="138" spans="2:14" x14ac:dyDescent="0.25">
      <c r="B138" t="s">
        <v>35</v>
      </c>
      <c r="C138" s="1">
        <v>81548</v>
      </c>
      <c r="D138" s="1">
        <v>86904</v>
      </c>
      <c r="E138" s="1">
        <v>88770</v>
      </c>
      <c r="F138" s="1">
        <v>99329</v>
      </c>
      <c r="G138" s="1">
        <v>107542</v>
      </c>
      <c r="H138" s="1">
        <v>117284</v>
      </c>
      <c r="I138" s="1">
        <v>129481.53600000001</v>
      </c>
      <c r="J138" s="1">
        <v>147220.50643200002</v>
      </c>
      <c r="K138" s="1">
        <v>176774.64161918973</v>
      </c>
      <c r="L138" s="1">
        <v>202421.70165159201</v>
      </c>
      <c r="M138" s="1">
        <v>232118.52265610901</v>
      </c>
      <c r="N138" s="1">
        <v>269257.48628108646</v>
      </c>
    </row>
    <row r="139" spans="2:14" x14ac:dyDescent="0.25">
      <c r="B139" s="2" t="s">
        <v>36</v>
      </c>
      <c r="C139" s="3">
        <v>8568274</v>
      </c>
      <c r="D139" s="3">
        <v>9830333</v>
      </c>
      <c r="E139" s="3">
        <v>11380737</v>
      </c>
      <c r="F139" s="3">
        <v>13093179</v>
      </c>
      <c r="G139" s="3">
        <v>14739490</v>
      </c>
      <c r="H139" s="3">
        <v>16447886</v>
      </c>
      <c r="I139" s="3">
        <v>19198125.293170113</v>
      </c>
      <c r="J139" s="3">
        <v>22712088.366264731</v>
      </c>
      <c r="K139" s="3">
        <v>25838765.114303686</v>
      </c>
      <c r="L139" s="3">
        <v>29655726.544913463</v>
      </c>
      <c r="M139" s="3">
        <v>34493308.554612905</v>
      </c>
      <c r="N139" s="3">
        <v>41187342.265519321</v>
      </c>
    </row>
    <row r="140" spans="2:14" x14ac:dyDescent="0.25">
      <c r="B140" t="s">
        <v>37</v>
      </c>
      <c r="C140" s="1">
        <v>-80000</v>
      </c>
      <c r="D140" s="1">
        <v>-90400</v>
      </c>
      <c r="E140" s="1">
        <v>-105382</v>
      </c>
      <c r="F140" s="1">
        <v>-120588</v>
      </c>
      <c r="G140" s="1">
        <v>-141723</v>
      </c>
      <c r="H140" s="1">
        <v>-169661</v>
      </c>
      <c r="I140" s="1">
        <v>-208281</v>
      </c>
      <c r="J140" s="1">
        <v>-260029</v>
      </c>
      <c r="K140" s="1">
        <v>-328477.82129999989</v>
      </c>
      <c r="L140" s="1">
        <v>-358048.93164000002</v>
      </c>
      <c r="M140" s="1">
        <v>-432285.29501367558</v>
      </c>
      <c r="N140" s="1">
        <v>-497128.08926572686</v>
      </c>
    </row>
    <row r="141" spans="2:14" x14ac:dyDescent="0.25">
      <c r="B141" s="2" t="s">
        <v>38</v>
      </c>
      <c r="C141" s="3">
        <f t="shared" ref="C141:N141" si="22">C139+C140</f>
        <v>8488274</v>
      </c>
      <c r="D141" s="3">
        <f t="shared" si="22"/>
        <v>9739933</v>
      </c>
      <c r="E141" s="3">
        <f t="shared" si="22"/>
        <v>11275355</v>
      </c>
      <c r="F141" s="3">
        <f t="shared" si="22"/>
        <v>12972591</v>
      </c>
      <c r="G141" s="3">
        <f t="shared" si="22"/>
        <v>14597767</v>
      </c>
      <c r="H141" s="3">
        <f t="shared" si="22"/>
        <v>16278225</v>
      </c>
      <c r="I141" s="3">
        <f t="shared" si="22"/>
        <v>18989844.293170113</v>
      </c>
      <c r="J141" s="3">
        <f t="shared" si="22"/>
        <v>22452059.366264731</v>
      </c>
      <c r="K141" s="3">
        <f t="shared" si="22"/>
        <v>25510287.293003686</v>
      </c>
      <c r="L141" s="3">
        <f t="shared" si="22"/>
        <v>29297677.613273464</v>
      </c>
      <c r="M141" s="3">
        <f t="shared" si="22"/>
        <v>34061023.259599231</v>
      </c>
      <c r="N141" s="3">
        <f t="shared" si="22"/>
        <v>40690214.176253594</v>
      </c>
    </row>
    <row r="142" spans="2:14" x14ac:dyDescent="0.25">
      <c r="B142" t="s">
        <v>39</v>
      </c>
      <c r="C142" s="1">
        <v>612000</v>
      </c>
      <c r="D142" s="1">
        <v>704574</v>
      </c>
      <c r="E142" s="1">
        <v>831707</v>
      </c>
      <c r="F142" s="1">
        <v>999001</v>
      </c>
      <c r="G142" s="1">
        <v>1367527</v>
      </c>
      <c r="H142" s="1">
        <v>1663043</v>
      </c>
      <c r="I142" s="1">
        <v>1958559</v>
      </c>
      <c r="J142" s="1">
        <v>2329620</v>
      </c>
      <c r="K142" s="1">
        <v>2702359.2</v>
      </c>
      <c r="L142" s="1">
        <v>2995801.5593637703</v>
      </c>
      <c r="M142" s="1">
        <v>3471938.940310108</v>
      </c>
      <c r="N142" s="1">
        <v>4027449.1707597249</v>
      </c>
    </row>
    <row r="143" spans="2:14" x14ac:dyDescent="0.25">
      <c r="B143" s="4" t="s">
        <v>40</v>
      </c>
      <c r="C143" s="11">
        <f t="shared" ref="C143:N143" si="23">C141+C142</f>
        <v>9100274</v>
      </c>
      <c r="D143" s="11">
        <f t="shared" si="23"/>
        <v>10444507</v>
      </c>
      <c r="E143" s="11">
        <f t="shared" si="23"/>
        <v>12107062</v>
      </c>
      <c r="F143" s="11">
        <f t="shared" si="23"/>
        <v>13971592</v>
      </c>
      <c r="G143" s="11">
        <f t="shared" si="23"/>
        <v>15965294</v>
      </c>
      <c r="H143" s="11">
        <f t="shared" si="23"/>
        <v>17941268</v>
      </c>
      <c r="I143" s="11">
        <f t="shared" si="23"/>
        <v>20948403.293170113</v>
      </c>
      <c r="J143" s="11">
        <f t="shared" si="23"/>
        <v>24781679.366264731</v>
      </c>
      <c r="K143" s="11">
        <f t="shared" si="23"/>
        <v>28212646.493003685</v>
      </c>
      <c r="L143" s="11">
        <f t="shared" si="23"/>
        <v>32293479.172637235</v>
      </c>
      <c r="M143" s="11">
        <f t="shared" si="23"/>
        <v>37532962.199909337</v>
      </c>
      <c r="N143" s="11">
        <f t="shared" si="23"/>
        <v>44717663.347013317</v>
      </c>
    </row>
    <row r="145" spans="2:15" x14ac:dyDescent="0.25">
      <c r="B145" s="2" t="s">
        <v>41</v>
      </c>
      <c r="C145" s="3">
        <v>32883735</v>
      </c>
      <c r="D145" s="3">
        <v>33584607</v>
      </c>
      <c r="E145" s="3">
        <v>34249548</v>
      </c>
      <c r="F145" s="3">
        <v>35268073</v>
      </c>
      <c r="G145" s="3">
        <v>36197312</v>
      </c>
      <c r="H145" s="3">
        <v>37526206</v>
      </c>
      <c r="I145" s="3">
        <v>38291222</v>
      </c>
      <c r="J145" s="3">
        <v>39474672</v>
      </c>
      <c r="K145" s="3">
        <v>40683294</v>
      </c>
      <c r="L145" s="3">
        <v>41914311</v>
      </c>
      <c r="M145" s="3">
        <v>43169305.229929797</v>
      </c>
      <c r="N145" s="3">
        <v>43625354</v>
      </c>
    </row>
    <row r="146" spans="2:15" x14ac:dyDescent="0.25">
      <c r="B146" s="2" t="s">
        <v>42</v>
      </c>
      <c r="C146" s="3">
        <f>C143*1000000/C145</f>
        <v>276740.88725018618</v>
      </c>
      <c r="D146" s="3">
        <f t="shared" ref="D146:N146" si="24">D143*1000000/D145</f>
        <v>310990.89532296744</v>
      </c>
      <c r="E146" s="3">
        <f t="shared" si="24"/>
        <v>353495.52642271365</v>
      </c>
      <c r="F146" s="3">
        <f t="shared" si="24"/>
        <v>396154.10799450258</v>
      </c>
      <c r="G146" s="3">
        <f t="shared" si="24"/>
        <v>441062.97174773639</v>
      </c>
      <c r="H146" s="3">
        <f t="shared" si="24"/>
        <v>478099.70451049594</v>
      </c>
      <c r="I146" s="3">
        <f t="shared" si="24"/>
        <v>547081.08540307521</v>
      </c>
      <c r="J146" s="3">
        <f t="shared" si="24"/>
        <v>627786.83420763398</v>
      </c>
      <c r="K146" s="3">
        <f t="shared" si="24"/>
        <v>693470.06397770264</v>
      </c>
      <c r="L146" s="3">
        <f t="shared" si="24"/>
        <v>770464.27347063471</v>
      </c>
      <c r="M146" s="3">
        <f t="shared" si="24"/>
        <v>869436.32750168245</v>
      </c>
      <c r="N146" s="3">
        <f t="shared" si="24"/>
        <v>1025038.4064966744</v>
      </c>
    </row>
    <row r="149" spans="2:15" x14ac:dyDescent="0.25">
      <c r="B149" s="2" t="s">
        <v>68</v>
      </c>
      <c r="O149" s="9"/>
    </row>
    <row r="150" spans="2:15" x14ac:dyDescent="0.25">
      <c r="B150" s="4" t="s">
        <v>0</v>
      </c>
      <c r="C150" s="4">
        <v>2001</v>
      </c>
      <c r="D150" s="4">
        <v>2002</v>
      </c>
      <c r="E150" s="4">
        <v>2003</v>
      </c>
      <c r="F150" s="4">
        <v>2004</v>
      </c>
      <c r="G150" s="4">
        <v>2005</v>
      </c>
      <c r="H150" s="4">
        <v>2006</v>
      </c>
      <c r="I150" s="4">
        <v>2007</v>
      </c>
      <c r="J150" s="4">
        <v>2008</v>
      </c>
      <c r="K150" s="4">
        <v>2009</v>
      </c>
      <c r="L150" s="4">
        <v>2010</v>
      </c>
      <c r="M150" s="4">
        <v>2011</v>
      </c>
      <c r="N150" s="4">
        <v>2012</v>
      </c>
      <c r="O150" s="6"/>
    </row>
    <row r="151" spans="2:15" x14ac:dyDescent="0.25">
      <c r="B151" s="2" t="s">
        <v>16</v>
      </c>
      <c r="C151" s="12">
        <v>2636193</v>
      </c>
      <c r="D151" s="12">
        <v>2766479</v>
      </c>
      <c r="E151" s="12">
        <v>2850956</v>
      </c>
      <c r="F151" s="12">
        <v>3017988</v>
      </c>
      <c r="G151" s="12">
        <v>3148384</v>
      </c>
      <c r="H151" s="12">
        <v>3268238</v>
      </c>
      <c r="I151" s="12">
        <v>3399647.952</v>
      </c>
      <c r="J151" s="12">
        <v>3554488.033752</v>
      </c>
      <c r="K151" s="12">
        <v>3669645.5779627967</v>
      </c>
      <c r="L151" s="12">
        <v>3824427.6413755817</v>
      </c>
      <c r="M151" s="12">
        <v>3960673.2680000002</v>
      </c>
      <c r="N151" s="12">
        <v>4129430.8161579994</v>
      </c>
      <c r="O151" s="15"/>
    </row>
    <row r="152" spans="2:15" x14ac:dyDescent="0.25">
      <c r="B152" t="s">
        <v>17</v>
      </c>
      <c r="C152" s="10">
        <v>1945945</v>
      </c>
      <c r="D152" s="10">
        <v>2055634</v>
      </c>
      <c r="E152" s="10">
        <v>2122361</v>
      </c>
      <c r="F152" s="10">
        <v>2262725</v>
      </c>
      <c r="G152" s="10">
        <v>2361930</v>
      </c>
      <c r="H152" s="10">
        <v>2457373</v>
      </c>
      <c r="I152" s="10">
        <v>2567955</v>
      </c>
      <c r="J152" s="10">
        <v>2698920.7049999996</v>
      </c>
      <c r="K152" s="10">
        <v>2790684.0089699998</v>
      </c>
      <c r="L152" s="10">
        <v>2913474.1053646798</v>
      </c>
      <c r="M152" s="10">
        <v>3015445.59</v>
      </c>
      <c r="N152" s="10">
        <v>3157171.5327299996</v>
      </c>
      <c r="O152" s="14"/>
    </row>
    <row r="153" spans="2:15" x14ac:dyDescent="0.25">
      <c r="B153" t="s">
        <v>18</v>
      </c>
      <c r="C153" s="10">
        <v>459448</v>
      </c>
      <c r="D153" s="10">
        <v>472500</v>
      </c>
      <c r="E153" s="10">
        <v>483001</v>
      </c>
      <c r="F153" s="10">
        <v>503000</v>
      </c>
      <c r="G153" s="10">
        <v>525109</v>
      </c>
      <c r="H153" s="10">
        <v>537498</v>
      </c>
      <c r="I153" s="10">
        <v>550397.95200000005</v>
      </c>
      <c r="J153" s="10">
        <v>564708.29875200009</v>
      </c>
      <c r="K153" s="10">
        <v>577922.47294279689</v>
      </c>
      <c r="L153" s="10">
        <v>597571.83702285204</v>
      </c>
      <c r="M153" s="10">
        <v>620877.30799999996</v>
      </c>
      <c r="N153" s="10">
        <v>640124.50454799994</v>
      </c>
      <c r="O153" s="14"/>
    </row>
    <row r="154" spans="2:15" x14ac:dyDescent="0.25">
      <c r="B154" t="s">
        <v>63</v>
      </c>
      <c r="C154" s="10">
        <v>230800</v>
      </c>
      <c r="D154" s="10">
        <v>238345</v>
      </c>
      <c r="E154" s="10">
        <v>245594</v>
      </c>
      <c r="F154" s="10">
        <v>252263</v>
      </c>
      <c r="G154" s="10">
        <v>261345</v>
      </c>
      <c r="H154" s="10">
        <v>273367</v>
      </c>
      <c r="I154" s="10">
        <v>281295</v>
      </c>
      <c r="J154" s="10">
        <v>290859.03000000003</v>
      </c>
      <c r="K154" s="10">
        <v>301039.09604999999</v>
      </c>
      <c r="L154" s="10">
        <v>313381.69898804999</v>
      </c>
      <c r="M154" s="10">
        <v>324350.37</v>
      </c>
      <c r="N154" s="10">
        <v>332134.77888</v>
      </c>
      <c r="O154" s="14"/>
    </row>
    <row r="155" spans="2:15" x14ac:dyDescent="0.25">
      <c r="B155" s="2" t="s">
        <v>20</v>
      </c>
      <c r="C155" s="12">
        <v>153660</v>
      </c>
      <c r="D155" s="12">
        <v>164049</v>
      </c>
      <c r="E155" s="12">
        <v>173892</v>
      </c>
      <c r="F155" s="12">
        <v>185543</v>
      </c>
      <c r="G155" s="12">
        <v>196676</v>
      </c>
      <c r="H155" s="12">
        <v>206510</v>
      </c>
      <c r="I155" s="12">
        <v>215734</v>
      </c>
      <c r="J155" s="12">
        <v>226520.7</v>
      </c>
      <c r="K155" s="12">
        <v>232636.75889999999</v>
      </c>
      <c r="L155" s="12">
        <v>236126.31028349997</v>
      </c>
      <c r="M155" s="12">
        <v>238959.82600690197</v>
      </c>
      <c r="N155" s="12">
        <v>245889.66096110211</v>
      </c>
      <c r="O155" s="15"/>
    </row>
    <row r="156" spans="2:15" x14ac:dyDescent="0.25">
      <c r="B156" s="2" t="s">
        <v>21</v>
      </c>
      <c r="C156" s="12">
        <v>1638459</v>
      </c>
      <c r="D156" s="12">
        <v>1792024</v>
      </c>
      <c r="E156" s="12">
        <v>1988081</v>
      </c>
      <c r="F156" s="12">
        <v>2204619</v>
      </c>
      <c r="G156" s="12">
        <v>2433261</v>
      </c>
      <c r="H156" s="12">
        <v>2639902</v>
      </c>
      <c r="I156" s="12">
        <v>2889518.6979999999</v>
      </c>
      <c r="J156" s="12">
        <v>3138240.5041420003</v>
      </c>
      <c r="K156" s="12">
        <v>3357703.3602009499</v>
      </c>
      <c r="L156" s="12">
        <v>3633664.4080253341</v>
      </c>
      <c r="M156" s="12">
        <v>3883365.5310020857</v>
      </c>
      <c r="N156" s="12">
        <v>4184807.890969106</v>
      </c>
      <c r="O156" s="15"/>
    </row>
    <row r="157" spans="2:15" x14ac:dyDescent="0.25">
      <c r="B157" t="s">
        <v>22</v>
      </c>
      <c r="C157" s="10">
        <v>159979</v>
      </c>
      <c r="D157" s="10">
        <v>187000</v>
      </c>
      <c r="E157" s="10">
        <v>219000</v>
      </c>
      <c r="F157" s="10">
        <v>254000</v>
      </c>
      <c r="G157" s="10">
        <v>295000</v>
      </c>
      <c r="H157" s="10">
        <v>341000</v>
      </c>
      <c r="I157" s="10">
        <v>377559</v>
      </c>
      <c r="J157" s="10">
        <v>386997.97499999998</v>
      </c>
      <c r="K157" s="10">
        <v>391641.95069999999</v>
      </c>
      <c r="L157" s="10">
        <v>402330.58585169201</v>
      </c>
      <c r="M157" s="10">
        <v>411181.85874042922</v>
      </c>
      <c r="N157" s="10">
        <v>443153.5</v>
      </c>
      <c r="O157" s="14"/>
    </row>
    <row r="158" spans="2:15" x14ac:dyDescent="0.25">
      <c r="B158" t="s">
        <v>3</v>
      </c>
      <c r="C158" s="10">
        <v>762400</v>
      </c>
      <c r="D158" s="10">
        <v>819200</v>
      </c>
      <c r="E158" s="10">
        <v>893000</v>
      </c>
      <c r="F158" s="10">
        <v>977000</v>
      </c>
      <c r="G158" s="10">
        <v>1071000</v>
      </c>
      <c r="H158" s="10">
        <v>1162000</v>
      </c>
      <c r="I158" s="10">
        <v>1263435</v>
      </c>
      <c r="J158" s="10">
        <v>1388515.0649999999</v>
      </c>
      <c r="K158" s="10">
        <v>1499596.2702000001</v>
      </c>
      <c r="L158" s="10">
        <v>1618064.3755458002</v>
      </c>
      <c r="M158" s="10">
        <v>1744272.9920000001</v>
      </c>
      <c r="N158" s="10">
        <v>1887303.3773440002</v>
      </c>
      <c r="O158" s="14"/>
    </row>
    <row r="159" spans="2:15" x14ac:dyDescent="0.25">
      <c r="B159" t="s">
        <v>23</v>
      </c>
      <c r="C159" s="10">
        <v>196860</v>
      </c>
      <c r="D159" s="10">
        <v>209000</v>
      </c>
      <c r="E159" s="10">
        <v>223953</v>
      </c>
      <c r="F159" s="10">
        <v>240708</v>
      </c>
      <c r="G159" s="10">
        <v>263218</v>
      </c>
      <c r="H159" s="10">
        <v>258347</v>
      </c>
      <c r="I159" s="10">
        <v>286506.82299999997</v>
      </c>
      <c r="J159" s="10">
        <v>301978.19144199998</v>
      </c>
      <c r="K159" s="10">
        <v>327344</v>
      </c>
      <c r="L159" s="10">
        <v>360733.08800000005</v>
      </c>
      <c r="M159" s="10">
        <v>366144.08432000002</v>
      </c>
      <c r="N159" s="10">
        <v>388112.7</v>
      </c>
      <c r="O159" s="14"/>
    </row>
    <row r="160" spans="2:15" x14ac:dyDescent="0.25">
      <c r="B160" t="s">
        <v>24</v>
      </c>
      <c r="C160" s="10">
        <v>43840</v>
      </c>
      <c r="D160" s="10">
        <v>45084</v>
      </c>
      <c r="E160" s="10">
        <v>47128</v>
      </c>
      <c r="F160" s="10">
        <v>49557</v>
      </c>
      <c r="G160" s="10">
        <v>51700</v>
      </c>
      <c r="H160" s="10">
        <v>54905</v>
      </c>
      <c r="I160" s="10">
        <v>58473.824999999997</v>
      </c>
      <c r="J160" s="10">
        <v>62333.097450000001</v>
      </c>
      <c r="K160" s="10">
        <v>65823.75090720001</v>
      </c>
      <c r="L160" s="10">
        <v>69955.261433661799</v>
      </c>
      <c r="M160" s="10">
        <v>72753.2</v>
      </c>
      <c r="N160" s="10">
        <v>76681.872799999997</v>
      </c>
      <c r="O160" s="14"/>
    </row>
    <row r="161" spans="2:15" x14ac:dyDescent="0.25">
      <c r="B161" t="s">
        <v>5</v>
      </c>
      <c r="C161" s="10">
        <v>475380</v>
      </c>
      <c r="D161" s="10">
        <v>531740</v>
      </c>
      <c r="E161" s="10">
        <v>605000</v>
      </c>
      <c r="F161" s="10">
        <v>683354</v>
      </c>
      <c r="G161" s="10">
        <v>752343</v>
      </c>
      <c r="H161" s="10">
        <v>823650</v>
      </c>
      <c r="I161" s="10">
        <v>903544.05</v>
      </c>
      <c r="J161" s="10">
        <v>998416.17525000009</v>
      </c>
      <c r="K161" s="10">
        <v>1073297.3883937499</v>
      </c>
      <c r="L161" s="10">
        <v>1182581.0971941799</v>
      </c>
      <c r="M161" s="10">
        <v>1289013.3959416561</v>
      </c>
      <c r="N161" s="10">
        <v>1389556.4408251054</v>
      </c>
      <c r="O161" s="14"/>
    </row>
    <row r="162" spans="2:15" x14ac:dyDescent="0.25">
      <c r="B162" s="2" t="s">
        <v>25</v>
      </c>
      <c r="C162" s="12">
        <v>4139962</v>
      </c>
      <c r="D162" s="12">
        <v>4460699</v>
      </c>
      <c r="E162" s="12">
        <v>4806587</v>
      </c>
      <c r="F162" s="12">
        <v>5182094</v>
      </c>
      <c r="G162" s="12">
        <v>5596784</v>
      </c>
      <c r="H162" s="12">
        <v>6035932</v>
      </c>
      <c r="I162" s="12">
        <v>6527561.1050000004</v>
      </c>
      <c r="J162" s="12">
        <v>7085135.5906150006</v>
      </c>
      <c r="K162" s="12">
        <v>7594660.6932477886</v>
      </c>
      <c r="L162" s="12">
        <v>8214208.5398644395</v>
      </c>
      <c r="M162" s="12">
        <v>8860652.4102160204</v>
      </c>
      <c r="N162" s="12">
        <v>9567175.5841824431</v>
      </c>
      <c r="O162" s="15"/>
    </row>
    <row r="163" spans="2:15" x14ac:dyDescent="0.25">
      <c r="B163" t="s">
        <v>26</v>
      </c>
      <c r="C163" s="10">
        <v>1182797</v>
      </c>
      <c r="D163" s="10">
        <v>1281544</v>
      </c>
      <c r="E163" s="10">
        <v>1405698</v>
      </c>
      <c r="F163" s="10">
        <v>1486931</v>
      </c>
      <c r="G163" s="10">
        <v>1585906</v>
      </c>
      <c r="H163" s="10">
        <v>1736631</v>
      </c>
      <c r="I163" s="10">
        <v>1906820.8380000002</v>
      </c>
      <c r="J163" s="10">
        <v>2097502.9218000006</v>
      </c>
      <c r="K163" s="10">
        <v>2254815.6409350005</v>
      </c>
      <c r="L163" s="10">
        <v>2439710.5234916708</v>
      </c>
      <c r="M163" s="10">
        <v>2637327.591</v>
      </c>
      <c r="N163" s="10">
        <v>2840401.8155069998</v>
      </c>
      <c r="O163" s="14"/>
    </row>
    <row r="164" spans="2:15" x14ac:dyDescent="0.25">
      <c r="B164" t="s">
        <v>27</v>
      </c>
      <c r="C164" s="10">
        <v>250978</v>
      </c>
      <c r="D164" s="10">
        <v>267162</v>
      </c>
      <c r="E164" s="10">
        <v>275836</v>
      </c>
      <c r="F164" s="10">
        <v>285732</v>
      </c>
      <c r="G164" s="10">
        <v>301873</v>
      </c>
      <c r="H164" s="10">
        <v>314921</v>
      </c>
      <c r="I164" s="10">
        <v>328859</v>
      </c>
      <c r="J164" s="10">
        <v>343657.65499999997</v>
      </c>
      <c r="K164" s="10">
        <v>358778.59181999997</v>
      </c>
      <c r="L164" s="10">
        <v>380664.08592101996</v>
      </c>
      <c r="M164" s="10">
        <v>398174.55446000001</v>
      </c>
      <c r="N164" s="10">
        <v>417286.93307408004</v>
      </c>
      <c r="O164" s="14"/>
    </row>
    <row r="165" spans="2:15" x14ac:dyDescent="0.25">
      <c r="B165" t="s">
        <v>28</v>
      </c>
      <c r="C165" s="10">
        <v>487062</v>
      </c>
      <c r="D165" s="10">
        <v>516000</v>
      </c>
      <c r="E165" s="10">
        <v>541901</v>
      </c>
      <c r="F165" s="10">
        <v>588574</v>
      </c>
      <c r="G165" s="10">
        <v>627951</v>
      </c>
      <c r="H165" s="10">
        <v>661000</v>
      </c>
      <c r="I165" s="10">
        <v>703965</v>
      </c>
      <c r="J165" s="10">
        <v>752538.58499999996</v>
      </c>
      <c r="K165" s="10">
        <v>797690.90009999997</v>
      </c>
      <c r="L165" s="10">
        <v>853529.26310700004</v>
      </c>
      <c r="M165" s="10">
        <v>910715.44299999997</v>
      </c>
      <c r="N165" s="10">
        <v>975376.2394529999</v>
      </c>
      <c r="O165" s="14"/>
    </row>
    <row r="166" spans="2:15" x14ac:dyDescent="0.25">
      <c r="B166" t="s">
        <v>29</v>
      </c>
      <c r="C166" s="10">
        <v>112783</v>
      </c>
      <c r="D166" s="10">
        <v>124549</v>
      </c>
      <c r="E166" s="10">
        <v>144039</v>
      </c>
      <c r="F166" s="10">
        <v>169158</v>
      </c>
      <c r="G166" s="10">
        <v>200900</v>
      </c>
      <c r="H166" s="10">
        <v>239537</v>
      </c>
      <c r="I166" s="10">
        <v>287683.93700000003</v>
      </c>
      <c r="J166" s="10">
        <v>346659.14408500004</v>
      </c>
      <c r="K166" s="10">
        <v>422577.4966396151</v>
      </c>
      <c r="L166" s="10">
        <v>515967.1233969701</v>
      </c>
      <c r="M166" s="10">
        <v>614000.87684239435</v>
      </c>
      <c r="N166" s="10">
        <v>740485.0574719276</v>
      </c>
      <c r="O166" s="14"/>
    </row>
    <row r="167" spans="2:15" x14ac:dyDescent="0.25">
      <c r="B167" t="s">
        <v>30</v>
      </c>
      <c r="C167" s="10">
        <v>140000</v>
      </c>
      <c r="D167" s="10">
        <v>154108</v>
      </c>
      <c r="E167" s="10">
        <v>170643</v>
      </c>
      <c r="F167" s="10">
        <v>184775</v>
      </c>
      <c r="G167" s="10">
        <v>204694</v>
      </c>
      <c r="H167" s="10">
        <v>228000</v>
      </c>
      <c r="I167" s="10">
        <v>251280</v>
      </c>
      <c r="J167" s="10">
        <v>281120</v>
      </c>
      <c r="K167" s="10">
        <v>306338.86447790108</v>
      </c>
      <c r="L167" s="10">
        <v>337355.509548995</v>
      </c>
      <c r="M167" s="10">
        <v>373452.54907073744</v>
      </c>
      <c r="N167" s="10">
        <v>422748.28554807481</v>
      </c>
      <c r="O167" s="14"/>
    </row>
    <row r="168" spans="2:15" x14ac:dyDescent="0.25">
      <c r="B168" t="s">
        <v>31</v>
      </c>
      <c r="C168" s="10">
        <v>936440</v>
      </c>
      <c r="D168" s="10">
        <v>1003260</v>
      </c>
      <c r="E168" s="10">
        <v>1068732</v>
      </c>
      <c r="F168" s="10">
        <v>1141014</v>
      </c>
      <c r="G168" s="10">
        <v>1226790</v>
      </c>
      <c r="H168" s="10">
        <v>1316000</v>
      </c>
      <c r="I168" s="10">
        <v>1408120</v>
      </c>
      <c r="J168" s="10">
        <v>1508096.52</v>
      </c>
      <c r="K168" s="10">
        <v>1610647.08336</v>
      </c>
      <c r="L168" s="10">
        <v>1723392.3791952</v>
      </c>
      <c r="M168" s="10">
        <v>1835412.8838428881</v>
      </c>
      <c r="N168" s="10">
        <v>1958385.54706036</v>
      </c>
      <c r="O168" s="14"/>
    </row>
    <row r="169" spans="2:15" x14ac:dyDescent="0.25">
      <c r="B169" t="s">
        <v>32</v>
      </c>
      <c r="C169" s="10">
        <v>640649</v>
      </c>
      <c r="D169" s="10">
        <v>699561</v>
      </c>
      <c r="E169" s="10">
        <v>766760</v>
      </c>
      <c r="F169" s="10">
        <v>871169</v>
      </c>
      <c r="G169" s="10">
        <v>970786</v>
      </c>
      <c r="H169" s="10">
        <v>1033488</v>
      </c>
      <c r="I169" s="10">
        <v>1102951</v>
      </c>
      <c r="J169" s="10">
        <v>1180157.57</v>
      </c>
      <c r="K169" s="10">
        <v>1232313.2229880048</v>
      </c>
      <c r="L169" s="10">
        <v>1312413.582482225</v>
      </c>
      <c r="M169" s="10">
        <v>1401658.152</v>
      </c>
      <c r="N169" s="10">
        <v>1482954.3248160002</v>
      </c>
      <c r="O169" s="14"/>
    </row>
    <row r="170" spans="2:15" x14ac:dyDescent="0.25">
      <c r="B170" t="s">
        <v>33</v>
      </c>
      <c r="C170" s="10">
        <v>188733</v>
      </c>
      <c r="D170" s="10">
        <v>202000</v>
      </c>
      <c r="E170" s="10">
        <v>207606</v>
      </c>
      <c r="F170" s="10">
        <v>215910</v>
      </c>
      <c r="G170" s="10">
        <v>224547</v>
      </c>
      <c r="H170" s="10">
        <v>235774</v>
      </c>
      <c r="I170" s="10">
        <v>248741.57</v>
      </c>
      <c r="J170" s="10">
        <v>265904.73833000002</v>
      </c>
      <c r="K170" s="10">
        <v>284703.54145733343</v>
      </c>
      <c r="L170" s="10">
        <v>305402.137403025</v>
      </c>
      <c r="M170" s="10">
        <v>328001.74800000002</v>
      </c>
      <c r="N170" s="10">
        <v>349321.86161999998</v>
      </c>
      <c r="O170" s="14"/>
    </row>
    <row r="171" spans="2:15" x14ac:dyDescent="0.25">
      <c r="B171" t="s">
        <v>34</v>
      </c>
      <c r="C171" s="10">
        <v>118972</v>
      </c>
      <c r="D171" s="10">
        <v>129229</v>
      </c>
      <c r="E171" s="10">
        <v>140437</v>
      </c>
      <c r="F171" s="10">
        <v>151370</v>
      </c>
      <c r="G171" s="10">
        <v>163572</v>
      </c>
      <c r="H171" s="10">
        <v>177520</v>
      </c>
      <c r="I171" s="10">
        <v>193141.76000000001</v>
      </c>
      <c r="J171" s="10">
        <v>210524.51840000003</v>
      </c>
      <c r="K171" s="10">
        <v>224654.24745393271</v>
      </c>
      <c r="L171" s="10">
        <v>240057.89266177299</v>
      </c>
      <c r="M171" s="10">
        <v>253021.13200000001</v>
      </c>
      <c r="N171" s="10">
        <v>267190.31539200002</v>
      </c>
      <c r="O171" s="14"/>
    </row>
    <row r="172" spans="2:15" x14ac:dyDescent="0.25">
      <c r="B172" t="s">
        <v>35</v>
      </c>
      <c r="C172" s="10">
        <v>81548</v>
      </c>
      <c r="D172" s="10">
        <v>83286</v>
      </c>
      <c r="E172" s="10">
        <v>84935</v>
      </c>
      <c r="F172" s="10">
        <v>87461</v>
      </c>
      <c r="G172" s="10">
        <v>89765</v>
      </c>
      <c r="H172" s="10">
        <v>93061</v>
      </c>
      <c r="I172" s="10">
        <v>95998</v>
      </c>
      <c r="J172" s="10">
        <v>98973.937999999995</v>
      </c>
      <c r="K172" s="10">
        <v>102141.104016</v>
      </c>
      <c r="L172" s="10">
        <v>105716.04265655999</v>
      </c>
      <c r="M172" s="10">
        <v>108887.48</v>
      </c>
      <c r="N172" s="10">
        <v>113025.20424000001</v>
      </c>
      <c r="O172" s="14"/>
    </row>
    <row r="173" spans="2:15" x14ac:dyDescent="0.25">
      <c r="B173" s="2" t="s">
        <v>36</v>
      </c>
      <c r="C173" s="12">
        <f t="shared" ref="C173:L173" si="25">C151+C155+C156+C162</f>
        <v>8568274</v>
      </c>
      <c r="D173" s="12">
        <f t="shared" si="25"/>
        <v>9183251</v>
      </c>
      <c r="E173" s="12">
        <f t="shared" si="25"/>
        <v>9819516</v>
      </c>
      <c r="F173" s="12">
        <f t="shared" si="25"/>
        <v>10590244</v>
      </c>
      <c r="G173" s="12">
        <f t="shared" si="25"/>
        <v>11375105</v>
      </c>
      <c r="H173" s="12">
        <f t="shared" si="25"/>
        <v>12150582</v>
      </c>
      <c r="I173" s="12">
        <f t="shared" si="25"/>
        <v>13032461.755000001</v>
      </c>
      <c r="J173" s="12">
        <f t="shared" si="25"/>
        <v>14004384.828509001</v>
      </c>
      <c r="K173" s="12">
        <f t="shared" si="25"/>
        <v>14854646.390311535</v>
      </c>
      <c r="L173" s="12">
        <f t="shared" si="25"/>
        <v>15908426.899548855</v>
      </c>
      <c r="M173" s="12">
        <v>16943651.035225008</v>
      </c>
      <c r="N173" s="12">
        <v>18127303.952270649</v>
      </c>
      <c r="O173" s="15"/>
    </row>
    <row r="174" spans="2:15" x14ac:dyDescent="0.25">
      <c r="B174" t="s">
        <v>37</v>
      </c>
      <c r="C174" s="10">
        <v>-80000</v>
      </c>
      <c r="D174" s="10">
        <v>-87000</v>
      </c>
      <c r="E174" s="10">
        <v>-97154</v>
      </c>
      <c r="F174" s="10">
        <v>-106931</v>
      </c>
      <c r="G174" s="10">
        <v>-119497</v>
      </c>
      <c r="H174" s="10">
        <v>-137287</v>
      </c>
      <c r="I174" s="10">
        <v>-158291.91099999999</v>
      </c>
      <c r="J174" s="10">
        <v>-175704.02121000001</v>
      </c>
      <c r="K174" s="10">
        <v>-190990.27105526999</v>
      </c>
      <c r="L174" s="10">
        <v>-208370.38572129954</v>
      </c>
      <c r="M174" s="10">
        <v>-231707.86892208509</v>
      </c>
      <c r="N174" s="10">
        <v>-261134.76827519</v>
      </c>
      <c r="O174" s="14"/>
    </row>
    <row r="175" spans="2:15" x14ac:dyDescent="0.25">
      <c r="B175" s="2" t="s">
        <v>64</v>
      </c>
      <c r="C175" s="12">
        <f t="shared" ref="C175" si="26">C173+C174</f>
        <v>8488274</v>
      </c>
      <c r="D175" s="12">
        <f t="shared" ref="D175" si="27">D173+D174</f>
        <v>9096251</v>
      </c>
      <c r="E175" s="12">
        <f t="shared" ref="E175" si="28">E173+E174</f>
        <v>9722362</v>
      </c>
      <c r="F175" s="12">
        <f t="shared" ref="F175" si="29">F173+F174</f>
        <v>10483313</v>
      </c>
      <c r="G175" s="12">
        <f t="shared" ref="G175" si="30">G173+G174</f>
        <v>11255608</v>
      </c>
      <c r="H175" s="12">
        <f t="shared" ref="H175" si="31">H173+H174</f>
        <v>12013295</v>
      </c>
      <c r="I175" s="12">
        <f t="shared" ref="I175" si="32">I173+I174</f>
        <v>12874169.844000001</v>
      </c>
      <c r="J175" s="12">
        <f t="shared" ref="J175" si="33">J173+J174</f>
        <v>13828680.807299001</v>
      </c>
      <c r="K175" s="12">
        <f t="shared" ref="K175" si="34">K173+K174</f>
        <v>14663656.119256265</v>
      </c>
      <c r="L175" s="12">
        <f t="shared" ref="L175" si="35">L173+L174</f>
        <v>15700056.513827555</v>
      </c>
      <c r="M175" s="12">
        <v>16711943.166302923</v>
      </c>
      <c r="N175" s="12">
        <v>17866169.183995459</v>
      </c>
      <c r="O175" s="15"/>
    </row>
    <row r="176" spans="2:15" x14ac:dyDescent="0.25">
      <c r="B176" t="s">
        <v>65</v>
      </c>
      <c r="C176" s="10">
        <v>612000</v>
      </c>
      <c r="D176" s="10">
        <v>655926</v>
      </c>
      <c r="E176" s="10">
        <v>701372</v>
      </c>
      <c r="F176" s="10">
        <v>756422</v>
      </c>
      <c r="G176" s="10">
        <v>812482</v>
      </c>
      <c r="H176" s="10">
        <v>867868</v>
      </c>
      <c r="I176" s="10">
        <v>927751</v>
      </c>
      <c r="J176" s="10">
        <v>999664</v>
      </c>
      <c r="K176" s="10">
        <v>1057644.5120000001</v>
      </c>
      <c r="L176" s="10">
        <v>1128506.6943040001</v>
      </c>
      <c r="M176" s="10">
        <v>1201859.9549999998</v>
      </c>
      <c r="N176" s="10">
        <v>1289595.7317149998</v>
      </c>
      <c r="O176" s="14"/>
    </row>
    <row r="177" spans="2:15" x14ac:dyDescent="0.25">
      <c r="B177" s="4" t="s">
        <v>66</v>
      </c>
      <c r="C177" s="13">
        <f t="shared" ref="C177" si="36">C175+C176</f>
        <v>9100274</v>
      </c>
      <c r="D177" s="13">
        <f t="shared" ref="D177" si="37">D175+D176</f>
        <v>9752177</v>
      </c>
      <c r="E177" s="13">
        <f t="shared" ref="E177" si="38">E175+E176</f>
        <v>10423734</v>
      </c>
      <c r="F177" s="13">
        <f t="shared" ref="F177" si="39">F175+F176</f>
        <v>11239735</v>
      </c>
      <c r="G177" s="13">
        <f t="shared" ref="G177" si="40">G175+G176</f>
        <v>12068090</v>
      </c>
      <c r="H177" s="13">
        <f t="shared" ref="H177" si="41">H175+H176</f>
        <v>12881163</v>
      </c>
      <c r="I177" s="13">
        <f t="shared" ref="I177" si="42">I175+I176</f>
        <v>13801920.844000001</v>
      </c>
      <c r="J177" s="13">
        <f t="shared" ref="J177" si="43">J175+J176</f>
        <v>14828344.807299001</v>
      </c>
      <c r="K177" s="13">
        <f t="shared" ref="K177" si="44">K175+K176</f>
        <v>15721300.631256266</v>
      </c>
      <c r="L177" s="13">
        <f t="shared" ref="L177" si="45">L175+L176</f>
        <v>16828563.208131555</v>
      </c>
      <c r="M177" s="13">
        <v>17913803.121302921</v>
      </c>
      <c r="N177" s="13">
        <v>19155764.91571046</v>
      </c>
      <c r="O177" s="15"/>
    </row>
    <row r="178" spans="2:15" x14ac:dyDescent="0.25"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2:15" x14ac:dyDescent="0.25">
      <c r="B179" s="2" t="s">
        <v>67</v>
      </c>
      <c r="C179" s="12">
        <f>C177*1000000/C180</f>
        <v>276740.88725018618</v>
      </c>
      <c r="D179" s="12">
        <f t="shared" ref="D179:N179" si="46">D177*1000000/D180</f>
        <v>290376.39177972218</v>
      </c>
      <c r="E179" s="12">
        <f t="shared" si="46"/>
        <v>304346.61502686108</v>
      </c>
      <c r="F179" s="12">
        <f t="shared" si="46"/>
        <v>318694.33297362179</v>
      </c>
      <c r="G179" s="12">
        <f t="shared" si="46"/>
        <v>333397.40807273204</v>
      </c>
      <c r="H179" s="12">
        <f t="shared" si="46"/>
        <v>343257.80229421542</v>
      </c>
      <c r="I179" s="12">
        <f t="shared" si="46"/>
        <v>360446.07936513494</v>
      </c>
      <c r="J179" s="12">
        <f t="shared" si="46"/>
        <v>375642.00171945704</v>
      </c>
      <c r="K179" s="12">
        <f t="shared" si="46"/>
        <v>386431.36003825715</v>
      </c>
      <c r="L179" s="12">
        <f t="shared" si="46"/>
        <v>401499.22083012538</v>
      </c>
      <c r="M179" s="12">
        <f t="shared" si="46"/>
        <v>414966.2132825586</v>
      </c>
      <c r="N179" s="12">
        <f t="shared" si="46"/>
        <v>439097.0653375205</v>
      </c>
      <c r="O179" s="12"/>
    </row>
    <row r="180" spans="2:15" x14ac:dyDescent="0.25">
      <c r="B180" s="2" t="s">
        <v>41</v>
      </c>
      <c r="C180" s="1">
        <v>32883735</v>
      </c>
      <c r="D180" s="1">
        <v>33584607</v>
      </c>
      <c r="E180" s="1">
        <v>34249548</v>
      </c>
      <c r="F180" s="1">
        <v>35268073</v>
      </c>
      <c r="G180" s="1">
        <v>36197312</v>
      </c>
      <c r="H180" s="1">
        <v>37526206</v>
      </c>
      <c r="I180" s="1">
        <v>38291222</v>
      </c>
      <c r="J180" s="1">
        <v>39474672</v>
      </c>
      <c r="K180" s="1">
        <v>40683294</v>
      </c>
      <c r="L180" s="1">
        <v>41914311</v>
      </c>
      <c r="M180" s="12">
        <v>43169305.229929797</v>
      </c>
      <c r="N180" s="12">
        <v>43625354</v>
      </c>
      <c r="O180" s="12"/>
    </row>
  </sheetData>
  <pageMargins left="0.7" right="0.7" top="0.75" bottom="0.75" header="0.3" footer="0.3"/>
  <pageSetup orientation="portrait" horizontalDpi="1200" verticalDpi="1200" r:id="rId1"/>
  <ignoredErrors>
    <ignoredError sqref="C50:S5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1976 - 1992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2012-01-31T07:28:11Z</dcterms:created>
  <dcterms:modified xsi:type="dcterms:W3CDTF">2015-10-06T07:15:31Z</dcterms:modified>
</cp:coreProperties>
</file>